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60" windowWidth="17490" windowHeight="11010"/>
  </bookViews>
  <sheets>
    <sheet name="Лист1" sheetId="25" r:id="rId1"/>
    <sheet name="Лист2" sheetId="22" r:id="rId2"/>
  </sheets>
  <calcPr calcId="145621"/>
</workbook>
</file>

<file path=xl/calcChain.xml><?xml version="1.0" encoding="utf-8"?>
<calcChain xmlns="http://schemas.openxmlformats.org/spreadsheetml/2006/main">
  <c r="V43" i="25" l="1"/>
  <c r="U43" i="25"/>
  <c r="T43" i="25"/>
  <c r="R43" i="25"/>
  <c r="S43" i="25"/>
  <c r="F34" i="25"/>
  <c r="D22" i="25"/>
  <c r="D21" i="25" s="1"/>
  <c r="D20" i="25" s="1"/>
  <c r="D62" i="25" s="1"/>
  <c r="D34" i="25"/>
  <c r="R31" i="25"/>
  <c r="R28" i="25"/>
  <c r="R14" i="25"/>
  <c r="V40" i="25"/>
  <c r="R12" i="25"/>
  <c r="R13" i="25"/>
  <c r="R9" i="25"/>
  <c r="R8" i="25" s="1"/>
  <c r="E6" i="25"/>
  <c r="F6" i="25"/>
  <c r="R6" i="25"/>
  <c r="R45" i="25"/>
  <c r="R44" i="25"/>
  <c r="R42" i="25"/>
  <c r="R41" i="25"/>
  <c r="R40" i="25"/>
  <c r="R39" i="25"/>
  <c r="R38" i="25"/>
  <c r="R37" i="25"/>
  <c r="R36" i="25"/>
  <c r="U36" i="25" s="1"/>
  <c r="R35" i="25"/>
  <c r="R34" i="25" s="1"/>
  <c r="R27" i="25"/>
  <c r="U27" i="25" s="1"/>
  <c r="R26" i="25"/>
  <c r="R25" i="25"/>
  <c r="R24" i="25"/>
  <c r="R23" i="25"/>
  <c r="R22" i="25" s="1"/>
  <c r="Q8" i="25"/>
  <c r="Q19" i="25"/>
  <c r="Q22" i="25"/>
  <c r="Q21" i="25" s="1"/>
  <c r="Q20" i="25" s="1"/>
  <c r="Q62" i="25" s="1"/>
  <c r="Q34" i="25"/>
  <c r="Q49" i="25"/>
  <c r="P8" i="25"/>
  <c r="P19" i="25"/>
  <c r="P22" i="25"/>
  <c r="P21" i="25" s="1"/>
  <c r="P20" i="25" s="1"/>
  <c r="P62" i="25" s="1"/>
  <c r="P34" i="25"/>
  <c r="P49" i="25"/>
  <c r="O8" i="25"/>
  <c r="O19" i="25"/>
  <c r="O22" i="25"/>
  <c r="O21" i="25" s="1"/>
  <c r="O20" i="25" s="1"/>
  <c r="O62" i="25" s="1"/>
  <c r="O34" i="25"/>
  <c r="O49" i="25"/>
  <c r="N8" i="25"/>
  <c r="N19" i="25"/>
  <c r="N22" i="25"/>
  <c r="N21" i="25" s="1"/>
  <c r="N20" i="25" s="1"/>
  <c r="N62" i="25" s="1"/>
  <c r="N34" i="25"/>
  <c r="N49" i="25"/>
  <c r="M8" i="25"/>
  <c r="M19" i="25"/>
  <c r="M22" i="25"/>
  <c r="M21" i="25" s="1"/>
  <c r="M20" i="25" s="1"/>
  <c r="M62" i="25" s="1"/>
  <c r="M34" i="25"/>
  <c r="M49" i="25"/>
  <c r="L8" i="25"/>
  <c r="L19" i="25"/>
  <c r="L22" i="25"/>
  <c r="L21" i="25" s="1"/>
  <c r="L20" i="25" s="1"/>
  <c r="L62" i="25" s="1"/>
  <c r="L34" i="25"/>
  <c r="L49" i="25"/>
  <c r="K8" i="25"/>
  <c r="K19" i="25"/>
  <c r="K22" i="25"/>
  <c r="K21" i="25" s="1"/>
  <c r="K20" i="25" s="1"/>
  <c r="K62" i="25" s="1"/>
  <c r="K34" i="25"/>
  <c r="K49" i="25"/>
  <c r="J8" i="25"/>
  <c r="J19" i="25"/>
  <c r="J22" i="25"/>
  <c r="J21" i="25" s="1"/>
  <c r="J20" i="25" s="1"/>
  <c r="J62" i="25" s="1"/>
  <c r="J34" i="25"/>
  <c r="J49" i="25"/>
  <c r="I8" i="25"/>
  <c r="I19" i="25"/>
  <c r="I22" i="25"/>
  <c r="I21" i="25" s="1"/>
  <c r="I20" i="25" s="1"/>
  <c r="I62" i="25" s="1"/>
  <c r="I34" i="25"/>
  <c r="I49" i="25"/>
  <c r="H8" i="25"/>
  <c r="H19" i="25"/>
  <c r="H22" i="25"/>
  <c r="H21" i="25" s="1"/>
  <c r="H20" i="25" s="1"/>
  <c r="H62" i="25" s="1"/>
  <c r="H34" i="25"/>
  <c r="H49" i="25"/>
  <c r="G8" i="25"/>
  <c r="G19" i="25"/>
  <c r="G22" i="25"/>
  <c r="G21" i="25" s="1"/>
  <c r="G20" i="25" s="1"/>
  <c r="G62" i="25" s="1"/>
  <c r="G34" i="25"/>
  <c r="G49" i="25"/>
  <c r="C49" i="25"/>
  <c r="D49" i="25"/>
  <c r="E49" i="25"/>
  <c r="F49" i="25"/>
  <c r="T49" i="25" s="1"/>
  <c r="R49" i="25"/>
  <c r="B49" i="25"/>
  <c r="C34" i="25"/>
  <c r="T34" i="25" s="1"/>
  <c r="E34" i="25"/>
  <c r="E21" i="25" s="1"/>
  <c r="E20" i="25" s="1"/>
  <c r="E62" i="25" s="1"/>
  <c r="B34" i="25"/>
  <c r="S36" i="25"/>
  <c r="T36" i="25"/>
  <c r="V36" i="25"/>
  <c r="B8" i="25"/>
  <c r="B19" i="25"/>
  <c r="C8" i="25"/>
  <c r="D8" i="25"/>
  <c r="E8" i="25"/>
  <c r="F8" i="25"/>
  <c r="F19" i="25" s="1"/>
  <c r="C6" i="25"/>
  <c r="T6" i="25"/>
  <c r="S6" i="25"/>
  <c r="C19" i="25"/>
  <c r="V38" i="25"/>
  <c r="U38" i="25"/>
  <c r="T38" i="25"/>
  <c r="S38" i="25"/>
  <c r="T23" i="25"/>
  <c r="S23" i="25"/>
  <c r="T48" i="25"/>
  <c r="V48" i="25"/>
  <c r="T47" i="25"/>
  <c r="V47" i="25"/>
  <c r="D19" i="25"/>
  <c r="S14" i="25"/>
  <c r="U14" i="25"/>
  <c r="S48" i="25"/>
  <c r="U48" i="25"/>
  <c r="S47" i="25"/>
  <c r="U47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50" i="25"/>
  <c r="U50" i="25"/>
  <c r="T50" i="25"/>
  <c r="S50" i="25"/>
  <c r="V46" i="25"/>
  <c r="U46" i="25"/>
  <c r="T46" i="25"/>
  <c r="S46" i="25"/>
  <c r="V44" i="25"/>
  <c r="T44" i="25"/>
  <c r="V39" i="25"/>
  <c r="U39" i="25"/>
  <c r="T39" i="25"/>
  <c r="S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U28" i="25"/>
  <c r="T28" i="25"/>
  <c r="S28" i="25"/>
  <c r="V24" i="25"/>
  <c r="U24" i="25"/>
  <c r="T24" i="25"/>
  <c r="S24" i="25"/>
  <c r="V23" i="25"/>
  <c r="U23" i="25"/>
  <c r="E22" i="25"/>
  <c r="C22" i="25"/>
  <c r="C21" i="25" s="1"/>
  <c r="C20" i="25" s="1"/>
  <c r="C62" i="25" s="1"/>
  <c r="B22" i="25"/>
  <c r="B21" i="25" s="1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U13" i="25"/>
  <c r="T13" i="25"/>
  <c r="S13" i="25"/>
  <c r="V12" i="25"/>
  <c r="U12" i="25"/>
  <c r="T12" i="25"/>
  <c r="S12" i="25"/>
  <c r="V11" i="25"/>
  <c r="U11" i="25"/>
  <c r="T11" i="25"/>
  <c r="S11" i="25"/>
  <c r="V10" i="25"/>
  <c r="U10" i="25"/>
  <c r="T10" i="25"/>
  <c r="S10" i="25"/>
  <c r="V9" i="25"/>
  <c r="U9" i="25"/>
  <c r="T9" i="25"/>
  <c r="S9" i="25"/>
  <c r="E19" i="25"/>
  <c r="V7" i="25"/>
  <c r="U7" i="25"/>
  <c r="T7" i="25"/>
  <c r="S7" i="25"/>
  <c r="V6" i="25"/>
  <c r="U49" i="25"/>
  <c r="S49" i="25"/>
  <c r="V26" i="25"/>
  <c r="T26" i="25"/>
  <c r="U26" i="25"/>
  <c r="S26" i="25"/>
  <c r="V45" i="25"/>
  <c r="T45" i="25"/>
  <c r="S44" i="25"/>
  <c r="U44" i="25"/>
  <c r="T40" i="25"/>
  <c r="U40" i="25"/>
  <c r="S40" i="25"/>
  <c r="S33" i="25"/>
  <c r="U33" i="25"/>
  <c r="T25" i="25"/>
  <c r="V25" i="25"/>
  <c r="V27" i="25"/>
  <c r="T27" i="25"/>
  <c r="F22" i="25"/>
  <c r="F21" i="25" s="1"/>
  <c r="T22" i="25"/>
  <c r="V22" i="25"/>
  <c r="V42" i="25"/>
  <c r="T42" i="25"/>
  <c r="S42" i="25"/>
  <c r="U42" i="25"/>
  <c r="V35" i="25"/>
  <c r="T35" i="25"/>
  <c r="V37" i="25"/>
  <c r="T37" i="25"/>
  <c r="S29" i="25"/>
  <c r="U29" i="25"/>
  <c r="S35" i="25"/>
  <c r="U35" i="25"/>
  <c r="S27" i="25"/>
  <c r="S45" i="25"/>
  <c r="U45" i="25"/>
  <c r="S25" i="25"/>
  <c r="U25" i="25"/>
  <c r="S37" i="25"/>
  <c r="U37" i="25"/>
  <c r="S8" i="25" l="1"/>
  <c r="U8" i="25"/>
  <c r="T19" i="25"/>
  <c r="F20" i="25"/>
  <c r="V19" i="25"/>
  <c r="B20" i="25"/>
  <c r="B62" i="25" s="1"/>
  <c r="R19" i="25"/>
  <c r="U22" i="25"/>
  <c r="S22" i="25"/>
  <c r="R21" i="25"/>
  <c r="V21" i="25"/>
  <c r="T21" i="25"/>
  <c r="U34" i="25"/>
  <c r="S34" i="25"/>
  <c r="V49" i="25"/>
  <c r="V34" i="25"/>
  <c r="T8" i="25"/>
  <c r="U6" i="25"/>
  <c r="V8" i="25"/>
  <c r="S19" i="25" l="1"/>
  <c r="R20" i="25"/>
  <c r="U19" i="25"/>
  <c r="U21" i="25"/>
  <c r="S21" i="25"/>
  <c r="F62" i="25"/>
  <c r="V20" i="25"/>
  <c r="T20" i="25"/>
  <c r="V62" i="25" l="1"/>
  <c r="T62" i="25"/>
  <c r="U20" i="25"/>
  <c r="S20" i="25"/>
  <c r="R62" i="25"/>
  <c r="U62" i="25" l="1"/>
  <c r="S62" i="25"/>
</calcChain>
</file>

<file path=xl/sharedStrings.xml><?xml version="1.0" encoding="utf-8"?>
<sst xmlns="http://schemas.openxmlformats.org/spreadsheetml/2006/main" count="87" uniqueCount="83">
  <si>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</si>
  <si>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</si>
  <si>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</si>
  <si>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</si>
  <si>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</si>
  <si>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Привлечение кредитов кредитных органзаций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</si>
  <si>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</si>
  <si>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</si>
  <si>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</si>
  <si>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</si>
  <si>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</si>
  <si>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</si>
  <si>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</si>
  <si>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</si>
  <si>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Обслуживание муниципального долга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</si>
  <si>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</si>
  <si>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</si>
  <si>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</si>
  <si>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</si>
  <si>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</si>
  <si>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</si>
  <si>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</si>
  <si>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</si>
  <si>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прочих материальных запасов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</si>
  <si>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</si>
  <si>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</si>
  <si>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</si>
  <si>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</si>
  <si>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</si>
  <si>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</si>
  <si>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</si>
  <si>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</si>
  <si>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</si>
  <si>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</si>
  <si>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</si>
  <si>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</si>
  <si>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</si>
  <si>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</si>
  <si>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</si>
  <si>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</si>
  <si>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</si>
  <si>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</si>
  <si>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"Горизонтальные" субсидии между местными бюджетами</t>
  </si>
  <si>
    <t>Иные межбюджетные трансферты на реализацию переданных полномочий муниципальных образований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</si>
  <si>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</si>
  <si>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</si>
  <si>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</si>
  <si>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</si>
  <si>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Оплата исполнительных листов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</si>
  <si>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</si>
  <si>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</si>
  <si>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</si>
  <si>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</si>
  <si>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</si>
  <si>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</si>
  <si>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</si>
  <si>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</si>
  <si>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</si>
  <si>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</si>
  <si>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2023 год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</si>
  <si>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</si>
  <si>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</si>
  <si>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</si>
  <si>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</si>
  <si>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</si>
  <si>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Прочие расходы</t>
  </si>
  <si>
    <t>Реалистично запланированные поступления и платежи на февраль  месяц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</si>
  <si>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</si>
  <si>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</si>
  <si>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</si>
  <si>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</si>
  <si>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</si>
  <si>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</si>
  <si>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</si>
  <si>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</si>
  <si>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</si>
  <si>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</si>
  <si>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Дубровская сельская администрация</t>
  </si>
  <si>
    <t>в том числе:бюджетирование и восстанов воинск захор</t>
  </si>
  <si>
    <t>в том числе:оплата смет и экспертиз по бюджетированию и восстанов воинских захоронений</t>
  </si>
  <si>
    <t>2024 год</t>
  </si>
  <si>
    <t>2025 год</t>
  </si>
  <si>
    <t>в том числе: ГСМ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</si>
</sst>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165" fontId="13" fillId="0" borderId="1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K25" zoomScaleNormal="100" workbookViewId="0">
      <selection activeCell="A47" sqref="A47"/>
    </sheetView>
  </sheetViews>
  <sheetFormatPr defaultRowHeight="15" x14ac:dyDescent="0.25"/>
  <cols>
    <col min="1" max="1" width="67.7109375" customWidth="1"/>
    <col min="2" max="4" width="16.5703125" customWidth="1"/>
    <col min="5" max="5" width="15.85546875" customWidth="1"/>
    <col min="6" max="17" width="15.5703125" customWidth="1"/>
    <col min="18" max="18" width="18.28515625" customWidth="1"/>
    <col min="19" max="19" width="15.7109375" customWidth="1"/>
    <col min="20" max="20" width="16.5703125" customWidth="1"/>
    <col min="21" max="21" width="10.85546875" customWidth="1"/>
    <col min="22" max="22" width="11.85546875" customWidth="1"/>
    <col min="23" max="23" width="15.7109375" customWidth="1"/>
  </cols>
  <sheetData>
    <row r="1" spans="1:23" ht="18.75" x14ac:dyDescent="0.3">
      <c r="A1" s="57" t="s">
        <v>77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3" ht="15.75" x14ac:dyDescent="0.25">
      <c r="W2" s="6" t="s">
        <v>24</v>
      </c>
    </row>
    <row r="3" spans="1:23" ht="108.75" customHeight="1" x14ac:dyDescent="0.25">
      <c r="A3" s="7" t="s">
        <v>0</v>
      </c>
      <c r="B3" s="8" t="s">
        <v>25</v>
      </c>
      <c r="C3" s="8" t="s">
        <v>26</v>
      </c>
      <c r="D3" s="8" t="s">
        <v>27</v>
      </c>
      <c r="E3" s="8" t="s">
        <v>28</v>
      </c>
      <c r="F3" s="8" t="s">
        <v>29</v>
      </c>
      <c r="G3" s="8" t="s">
        <v>66</v>
      </c>
      <c r="H3" s="8" t="s">
        <v>67</v>
      </c>
      <c r="I3" s="8" t="s">
        <v>68</v>
      </c>
      <c r="J3" s="8" t="s">
        <v>69</v>
      </c>
      <c r="K3" s="8" t="s">
        <v>70</v>
      </c>
      <c r="L3" s="8" t="s">
        <v>71</v>
      </c>
      <c r="M3" s="8" t="s">
        <v>72</v>
      </c>
      <c r="N3" s="8" t="s">
        <v>73</v>
      </c>
      <c r="O3" s="8" t="s">
        <v>74</v>
      </c>
      <c r="P3" s="8" t="s">
        <v>75</v>
      </c>
      <c r="Q3" s="8" t="s">
        <v>76</v>
      </c>
      <c r="R3" s="8" t="s">
        <v>30</v>
      </c>
      <c r="S3" s="8" t="s">
        <v>31</v>
      </c>
      <c r="T3" s="8" t="s">
        <v>32</v>
      </c>
      <c r="U3" s="8" t="s">
        <v>33</v>
      </c>
      <c r="V3" s="8" t="s">
        <v>34</v>
      </c>
      <c r="W3" s="8" t="s">
        <v>35</v>
      </c>
    </row>
    <row r="4" spans="1:23" ht="15.75" x14ac:dyDescent="0.25">
      <c r="A4" s="9" t="s">
        <v>36</v>
      </c>
      <c r="B4" s="10" t="s">
        <v>80</v>
      </c>
      <c r="C4" s="40">
        <v>45323</v>
      </c>
      <c r="D4" s="10" t="s">
        <v>81</v>
      </c>
      <c r="E4" s="10" t="s">
        <v>81</v>
      </c>
      <c r="F4" s="40">
        <v>45689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10" t="s">
        <v>59</v>
      </c>
      <c r="S4" s="11"/>
      <c r="T4" s="11"/>
      <c r="U4" s="11"/>
      <c r="V4" s="11"/>
      <c r="W4" s="12"/>
    </row>
    <row r="5" spans="1:23" ht="12" customHeight="1" x14ac:dyDescent="0.25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7</v>
      </c>
      <c r="I5" s="14">
        <v>7</v>
      </c>
      <c r="J5" s="14">
        <v>7</v>
      </c>
      <c r="K5" s="14">
        <v>7</v>
      </c>
      <c r="L5" s="14">
        <v>7</v>
      </c>
      <c r="M5" s="14">
        <v>7</v>
      </c>
      <c r="N5" s="14">
        <v>7</v>
      </c>
      <c r="O5" s="14">
        <v>7</v>
      </c>
      <c r="P5" s="14">
        <v>7</v>
      </c>
      <c r="Q5" s="14">
        <v>7</v>
      </c>
      <c r="R5" s="14">
        <v>8</v>
      </c>
      <c r="S5" s="14" t="s">
        <v>37</v>
      </c>
      <c r="T5" s="14" t="s">
        <v>38</v>
      </c>
      <c r="U5" s="14" t="s">
        <v>39</v>
      </c>
      <c r="V5" s="14" t="s">
        <v>40</v>
      </c>
      <c r="W5" s="15">
        <v>13</v>
      </c>
    </row>
    <row r="6" spans="1:23" ht="48.75" customHeight="1" x14ac:dyDescent="0.25">
      <c r="A6" s="16" t="s">
        <v>41</v>
      </c>
      <c r="B6" s="51">
        <v>78676</v>
      </c>
      <c r="C6" s="51">
        <f>B6</f>
        <v>78676</v>
      </c>
      <c r="D6" s="51">
        <v>47251</v>
      </c>
      <c r="E6" s="51">
        <f>D6</f>
        <v>47251</v>
      </c>
      <c r="F6" s="51">
        <f>E6</f>
        <v>47251</v>
      </c>
      <c r="G6" s="41">
        <v>68380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51">
        <f>F6</f>
        <v>47251</v>
      </c>
      <c r="S6" s="17">
        <f t="shared" ref="S6:S17" si="0">R6-B6</f>
        <v>-31425</v>
      </c>
      <c r="T6" s="17">
        <f>F6-C6</f>
        <v>-31425</v>
      </c>
      <c r="U6" s="18">
        <f t="shared" ref="U6:U17" si="1">R6/B6</f>
        <v>0.60057705018048702</v>
      </c>
      <c r="V6" s="18">
        <f>F6/C6</f>
        <v>0.60057705018048702</v>
      </c>
      <c r="W6" s="19"/>
    </row>
    <row r="7" spans="1:23" x14ac:dyDescent="0.25">
      <c r="A7" s="20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21">
        <f t="shared" si="0"/>
        <v>0</v>
      </c>
      <c r="T7" s="21">
        <f t="shared" ref="T7:T62" si="2">F7-C7</f>
        <v>0</v>
      </c>
      <c r="U7" s="22" t="e">
        <f t="shared" si="1"/>
        <v>#DIV/0!</v>
      </c>
      <c r="V7" s="22" t="e">
        <f t="shared" ref="V7:V62" si="3">F7/C7</f>
        <v>#DIV/0!</v>
      </c>
      <c r="W7" s="23"/>
    </row>
    <row r="8" spans="1:23" x14ac:dyDescent="0.25">
      <c r="A8" s="16" t="s">
        <v>2</v>
      </c>
      <c r="B8" s="46">
        <f>SUM(B9:B18)-B10</f>
        <v>2197906</v>
      </c>
      <c r="C8" s="46">
        <f>SUM(C9:C18)-C10</f>
        <v>54403</v>
      </c>
      <c r="D8" s="46">
        <f>SUM(D9:D18)-D10</f>
        <v>2792711</v>
      </c>
      <c r="E8" s="46">
        <f>SUM(E9:E18)-E10</f>
        <v>2792711</v>
      </c>
      <c r="F8" s="46">
        <f>SUM(F9:F18)-F10</f>
        <v>73825</v>
      </c>
      <c r="G8" s="46">
        <f t="shared" ref="G8:Q8" si="4">SUM(G9:G18)-G10</f>
        <v>71341</v>
      </c>
      <c r="H8" s="46">
        <f t="shared" si="4"/>
        <v>71341</v>
      </c>
      <c r="I8" s="46">
        <f t="shared" si="4"/>
        <v>211341</v>
      </c>
      <c r="J8" s="46">
        <f t="shared" si="4"/>
        <v>71341</v>
      </c>
      <c r="K8" s="46">
        <f t="shared" si="4"/>
        <v>71341</v>
      </c>
      <c r="L8" s="46">
        <f t="shared" si="4"/>
        <v>101641</v>
      </c>
      <c r="M8" s="46">
        <f t="shared" si="4"/>
        <v>71341</v>
      </c>
      <c r="N8" s="46">
        <f t="shared" si="4"/>
        <v>71341</v>
      </c>
      <c r="O8" s="46">
        <f t="shared" si="4"/>
        <v>211341</v>
      </c>
      <c r="P8" s="46">
        <f t="shared" si="4"/>
        <v>526793</v>
      </c>
      <c r="Q8" s="46">
        <f t="shared" si="4"/>
        <v>1139724</v>
      </c>
      <c r="R8" s="46">
        <f>SUM(R9:R18)-R10</f>
        <v>2692711</v>
      </c>
      <c r="S8" s="46">
        <f t="shared" si="0"/>
        <v>494805</v>
      </c>
      <c r="T8" s="46">
        <f t="shared" si="2"/>
        <v>19422</v>
      </c>
      <c r="U8" s="25">
        <f t="shared" si="1"/>
        <v>1.2251256423159134</v>
      </c>
      <c r="V8" s="25">
        <f t="shared" si="3"/>
        <v>1.357002371192765</v>
      </c>
      <c r="W8" s="23"/>
    </row>
    <row r="9" spans="1:23" x14ac:dyDescent="0.25">
      <c r="A9" s="26" t="s">
        <v>3</v>
      </c>
      <c r="B9" s="45">
        <v>1293863</v>
      </c>
      <c r="C9" s="45">
        <v>10433</v>
      </c>
      <c r="D9" s="45">
        <v>1363000</v>
      </c>
      <c r="E9" s="45">
        <v>1363000</v>
      </c>
      <c r="F9" s="45">
        <v>12484</v>
      </c>
      <c r="G9" s="45">
        <v>10000</v>
      </c>
      <c r="H9" s="45">
        <v>10000</v>
      </c>
      <c r="I9" s="45">
        <v>150000</v>
      </c>
      <c r="J9" s="45">
        <v>10000</v>
      </c>
      <c r="K9" s="45">
        <v>10000</v>
      </c>
      <c r="L9" s="45">
        <v>40300</v>
      </c>
      <c r="M9" s="45">
        <v>10000</v>
      </c>
      <c r="N9" s="45">
        <v>10000</v>
      </c>
      <c r="O9" s="45">
        <v>150000</v>
      </c>
      <c r="P9" s="45">
        <v>465452</v>
      </c>
      <c r="Q9" s="45">
        <v>384764</v>
      </c>
      <c r="R9" s="54">
        <f>SUM(F9:Q9)</f>
        <v>1263000</v>
      </c>
      <c r="S9" s="48">
        <f t="shared" si="0"/>
        <v>-30863</v>
      </c>
      <c r="T9" s="48">
        <f t="shared" si="2"/>
        <v>2051</v>
      </c>
      <c r="U9" s="28">
        <f t="shared" si="1"/>
        <v>0.976146624488064</v>
      </c>
      <c r="V9" s="28">
        <f t="shared" si="3"/>
        <v>1.1965877504073612</v>
      </c>
      <c r="W9" s="23"/>
    </row>
    <row r="10" spans="1:23" x14ac:dyDescent="0.25">
      <c r="A10" s="20" t="s">
        <v>60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8">
        <f t="shared" si="0"/>
        <v>0</v>
      </c>
      <c r="T10" s="48">
        <f t="shared" si="2"/>
        <v>0</v>
      </c>
      <c r="U10" s="28" t="e">
        <f t="shared" si="1"/>
        <v>#DIV/0!</v>
      </c>
      <c r="V10" s="28" t="e">
        <f t="shared" si="3"/>
        <v>#DIV/0!</v>
      </c>
      <c r="W10" s="23"/>
    </row>
    <row r="11" spans="1:23" x14ac:dyDescent="0.25">
      <c r="A11" s="26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8">
        <f t="shared" si="0"/>
        <v>0</v>
      </c>
      <c r="T11" s="48">
        <f t="shared" si="2"/>
        <v>0</v>
      </c>
      <c r="U11" s="28" t="e">
        <f t="shared" si="1"/>
        <v>#DIV/0!</v>
      </c>
      <c r="V11" s="28" t="e">
        <f t="shared" si="3"/>
        <v>#DIV/0!</v>
      </c>
      <c r="W11" s="23"/>
    </row>
    <row r="12" spans="1:23" x14ac:dyDescent="0.25">
      <c r="A12" s="26" t="s">
        <v>61</v>
      </c>
      <c r="B12" s="45">
        <v>66643</v>
      </c>
      <c r="C12" s="45">
        <v>5553</v>
      </c>
      <c r="D12" s="45">
        <v>67891</v>
      </c>
      <c r="E12" s="45">
        <v>67891</v>
      </c>
      <c r="F12" s="45">
        <v>5658</v>
      </c>
      <c r="G12" s="45">
        <v>5658</v>
      </c>
      <c r="H12" s="45">
        <v>5658</v>
      </c>
      <c r="I12" s="45">
        <v>5658</v>
      </c>
      <c r="J12" s="45">
        <v>5658</v>
      </c>
      <c r="K12" s="45">
        <v>5658</v>
      </c>
      <c r="L12" s="45">
        <v>5658</v>
      </c>
      <c r="M12" s="45">
        <v>5658</v>
      </c>
      <c r="N12" s="45">
        <v>5658</v>
      </c>
      <c r="O12" s="45">
        <v>5658</v>
      </c>
      <c r="P12" s="45">
        <v>5658</v>
      </c>
      <c r="Q12" s="45">
        <v>5653</v>
      </c>
      <c r="R12" s="45">
        <f>SUM(F12:Q12)</f>
        <v>67891</v>
      </c>
      <c r="S12" s="48">
        <f t="shared" si="0"/>
        <v>1248</v>
      </c>
      <c r="T12" s="48">
        <f t="shared" si="2"/>
        <v>105</v>
      </c>
      <c r="U12" s="28">
        <f t="shared" si="1"/>
        <v>1.0187266479600259</v>
      </c>
      <c r="V12" s="28">
        <f t="shared" si="3"/>
        <v>1.0189086980010804</v>
      </c>
      <c r="W12" s="23"/>
    </row>
    <row r="13" spans="1:23" x14ac:dyDescent="0.25">
      <c r="A13" s="26" t="s">
        <v>62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>
        <f>SUM(F13:Q13)</f>
        <v>0</v>
      </c>
      <c r="S13" s="48">
        <f t="shared" si="0"/>
        <v>0</v>
      </c>
      <c r="T13" s="48">
        <f t="shared" si="2"/>
        <v>0</v>
      </c>
      <c r="U13" s="28" t="e">
        <f t="shared" si="1"/>
        <v>#DIV/0!</v>
      </c>
      <c r="V13" s="28" t="e">
        <f t="shared" si="3"/>
        <v>#DIV/0!</v>
      </c>
      <c r="W13" s="23"/>
    </row>
    <row r="14" spans="1:23" x14ac:dyDescent="0.25">
      <c r="A14" s="26" t="s">
        <v>58</v>
      </c>
      <c r="B14" s="45">
        <v>837400</v>
      </c>
      <c r="C14" s="45">
        <v>38417</v>
      </c>
      <c r="D14" s="45">
        <v>1361820</v>
      </c>
      <c r="E14" s="45">
        <v>1361820</v>
      </c>
      <c r="F14" s="39">
        <v>55683</v>
      </c>
      <c r="G14" s="39">
        <v>55683</v>
      </c>
      <c r="H14" s="39">
        <v>55683</v>
      </c>
      <c r="I14" s="39">
        <v>55683</v>
      </c>
      <c r="J14" s="39">
        <v>55683</v>
      </c>
      <c r="K14" s="39">
        <v>55683</v>
      </c>
      <c r="L14" s="39">
        <v>55683</v>
      </c>
      <c r="M14" s="39">
        <v>55683</v>
      </c>
      <c r="N14" s="39">
        <v>55683</v>
      </c>
      <c r="O14" s="39">
        <v>55683</v>
      </c>
      <c r="P14" s="39">
        <v>55683</v>
      </c>
      <c r="Q14" s="39">
        <v>749307</v>
      </c>
      <c r="R14" s="45">
        <f>SUM(F14:Q14)</f>
        <v>1361820</v>
      </c>
      <c r="S14" s="27">
        <f t="shared" si="0"/>
        <v>524420</v>
      </c>
      <c r="T14" s="27"/>
      <c r="U14" s="28">
        <f t="shared" si="1"/>
        <v>1.6262479101982326</v>
      </c>
      <c r="V14" s="28"/>
      <c r="W14" s="23"/>
    </row>
    <row r="15" spans="1:23" ht="15.75" customHeight="1" x14ac:dyDescent="0.25">
      <c r="A15" s="26" t="s">
        <v>42</v>
      </c>
      <c r="B15" s="45"/>
      <c r="C15" s="45"/>
      <c r="D15" s="45"/>
      <c r="E15" s="45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5"/>
      <c r="S15" s="27">
        <f t="shared" si="0"/>
        <v>0</v>
      </c>
      <c r="T15" s="27">
        <f t="shared" si="2"/>
        <v>0</v>
      </c>
      <c r="U15" s="28" t="e">
        <f t="shared" si="1"/>
        <v>#DIV/0!</v>
      </c>
      <c r="V15" s="28" t="e">
        <f t="shared" si="3"/>
        <v>#DIV/0!</v>
      </c>
      <c r="W15" s="23"/>
    </row>
    <row r="16" spans="1:23" ht="30" x14ac:dyDescent="0.25">
      <c r="A16" s="26" t="s">
        <v>43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8">
        <f t="shared" si="0"/>
        <v>0</v>
      </c>
      <c r="T16" s="48">
        <f t="shared" si="2"/>
        <v>0</v>
      </c>
      <c r="U16" s="28" t="e">
        <f t="shared" si="1"/>
        <v>#DIV/0!</v>
      </c>
      <c r="V16" s="28" t="e">
        <f t="shared" si="3"/>
        <v>#DIV/0!</v>
      </c>
      <c r="W16" s="23"/>
    </row>
    <row r="17" spans="1:23" x14ac:dyDescent="0.25">
      <c r="A17" s="26" t="s">
        <v>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8">
        <f t="shared" si="0"/>
        <v>0</v>
      </c>
      <c r="T17" s="48">
        <f t="shared" si="2"/>
        <v>0</v>
      </c>
      <c r="U17" s="28" t="e">
        <f t="shared" si="1"/>
        <v>#DIV/0!</v>
      </c>
      <c r="V17" s="28" t="e">
        <f t="shared" si="3"/>
        <v>#DIV/0!</v>
      </c>
      <c r="W17" s="23"/>
    </row>
    <row r="18" spans="1:23" x14ac:dyDescent="0.25">
      <c r="A18" s="26" t="s">
        <v>57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8"/>
      <c r="U18" s="28"/>
      <c r="V18" s="28"/>
      <c r="W18" s="23"/>
    </row>
    <row r="19" spans="1:23" x14ac:dyDescent="0.25">
      <c r="A19" s="29" t="s">
        <v>6</v>
      </c>
      <c r="B19" s="46">
        <f>B6+B8</f>
        <v>2276582</v>
      </c>
      <c r="C19" s="46">
        <f>C6+C8</f>
        <v>133079</v>
      </c>
      <c r="D19" s="46">
        <f>D6+D8</f>
        <v>2839962</v>
      </c>
      <c r="E19" s="46">
        <f>E6+E8</f>
        <v>2839962</v>
      </c>
      <c r="F19" s="46">
        <f>F6+F8</f>
        <v>121076</v>
      </c>
      <c r="G19" s="46">
        <f t="shared" ref="G19:Q19" si="5">G6+G8</f>
        <v>139721</v>
      </c>
      <c r="H19" s="46">
        <f t="shared" si="5"/>
        <v>71341</v>
      </c>
      <c r="I19" s="46">
        <f t="shared" si="5"/>
        <v>211341</v>
      </c>
      <c r="J19" s="46">
        <f t="shared" si="5"/>
        <v>71341</v>
      </c>
      <c r="K19" s="46">
        <f t="shared" si="5"/>
        <v>71341</v>
      </c>
      <c r="L19" s="46">
        <f t="shared" si="5"/>
        <v>101641</v>
      </c>
      <c r="M19" s="46">
        <f t="shared" si="5"/>
        <v>71341</v>
      </c>
      <c r="N19" s="46">
        <f t="shared" si="5"/>
        <v>71341</v>
      </c>
      <c r="O19" s="46">
        <f t="shared" si="5"/>
        <v>211341</v>
      </c>
      <c r="P19" s="46">
        <f t="shared" si="5"/>
        <v>526793</v>
      </c>
      <c r="Q19" s="46">
        <f t="shared" si="5"/>
        <v>1139724</v>
      </c>
      <c r="R19" s="46">
        <f>R6+R8</f>
        <v>2739962</v>
      </c>
      <c r="S19" s="46">
        <f t="shared" ref="S19:S40" si="6">R19-B19</f>
        <v>463380</v>
      </c>
      <c r="T19" s="46">
        <f t="shared" si="2"/>
        <v>-12003</v>
      </c>
      <c r="U19" s="25">
        <f t="shared" ref="U19:U40" si="7">R19/B19</f>
        <v>1.2035419765244564</v>
      </c>
      <c r="V19" s="25">
        <f t="shared" si="3"/>
        <v>0.90980545390332057</v>
      </c>
      <c r="W19" s="23"/>
    </row>
    <row r="20" spans="1:23" x14ac:dyDescent="0.25">
      <c r="A20" s="30" t="s">
        <v>44</v>
      </c>
      <c r="B20" s="47">
        <f t="shared" ref="B20:R20" si="8">B19-B21</f>
        <v>47251</v>
      </c>
      <c r="C20" s="47">
        <f t="shared" si="8"/>
        <v>64378</v>
      </c>
      <c r="D20" s="47">
        <f t="shared" si="8"/>
        <v>47251</v>
      </c>
      <c r="E20" s="47">
        <f t="shared" si="8"/>
        <v>0</v>
      </c>
      <c r="F20" s="47">
        <f t="shared" si="8"/>
        <v>68380</v>
      </c>
      <c r="G20" s="47">
        <f t="shared" si="8"/>
        <v>-126911</v>
      </c>
      <c r="H20" s="47">
        <f t="shared" si="8"/>
        <v>-162157</v>
      </c>
      <c r="I20" s="47">
        <f t="shared" si="8"/>
        <v>1291</v>
      </c>
      <c r="J20" s="47">
        <f t="shared" si="8"/>
        <v>-125157</v>
      </c>
      <c r="K20" s="47">
        <f t="shared" si="8"/>
        <v>-108327</v>
      </c>
      <c r="L20" s="47">
        <f t="shared" si="8"/>
        <v>-76909</v>
      </c>
      <c r="M20" s="47">
        <f t="shared" si="8"/>
        <v>-150646</v>
      </c>
      <c r="N20" s="47">
        <f t="shared" si="8"/>
        <v>-108786</v>
      </c>
      <c r="O20" s="47">
        <f t="shared" si="8"/>
        <v>29394</v>
      </c>
      <c r="P20" s="47">
        <f t="shared" si="8"/>
        <v>290898</v>
      </c>
      <c r="Q20" s="47">
        <f t="shared" si="8"/>
        <v>60310</v>
      </c>
      <c r="R20" s="47">
        <f t="shared" si="8"/>
        <v>-477000</v>
      </c>
      <c r="S20" s="47">
        <f t="shared" si="6"/>
        <v>-524251</v>
      </c>
      <c r="T20" s="47">
        <f t="shared" si="2"/>
        <v>4002</v>
      </c>
      <c r="U20" s="31">
        <f t="shared" si="7"/>
        <v>-10.095024443927112</v>
      </c>
      <c r="V20" s="31">
        <f t="shared" si="3"/>
        <v>1.0621640933238063</v>
      </c>
      <c r="W20" s="23"/>
    </row>
    <row r="21" spans="1:23" x14ac:dyDescent="0.25">
      <c r="A21" s="32" t="s">
        <v>45</v>
      </c>
      <c r="B21" s="46">
        <f>B22+B34</f>
        <v>2229331</v>
      </c>
      <c r="C21" s="46">
        <f>C22+C34</f>
        <v>68701</v>
      </c>
      <c r="D21" s="46">
        <f>D22+D34</f>
        <v>2792711</v>
      </c>
      <c r="E21" s="46">
        <f>E22+E34</f>
        <v>2839962</v>
      </c>
      <c r="F21" s="46">
        <f>F22+F34</f>
        <v>52696</v>
      </c>
      <c r="G21" s="46">
        <f t="shared" ref="G21:Q21" si="9">G22+G34</f>
        <v>266632</v>
      </c>
      <c r="H21" s="46">
        <f t="shared" si="9"/>
        <v>233498</v>
      </c>
      <c r="I21" s="46">
        <f t="shared" si="9"/>
        <v>210050</v>
      </c>
      <c r="J21" s="46">
        <f t="shared" si="9"/>
        <v>196498</v>
      </c>
      <c r="K21" s="46">
        <f t="shared" si="9"/>
        <v>179668</v>
      </c>
      <c r="L21" s="46">
        <f t="shared" si="9"/>
        <v>178550</v>
      </c>
      <c r="M21" s="46">
        <f t="shared" si="9"/>
        <v>221987</v>
      </c>
      <c r="N21" s="46">
        <f t="shared" si="9"/>
        <v>180127</v>
      </c>
      <c r="O21" s="46">
        <f t="shared" si="9"/>
        <v>181947</v>
      </c>
      <c r="P21" s="46">
        <f t="shared" si="9"/>
        <v>235895</v>
      </c>
      <c r="Q21" s="46">
        <f t="shared" si="9"/>
        <v>1079414</v>
      </c>
      <c r="R21" s="46">
        <f>R22+R34</f>
        <v>3216962</v>
      </c>
      <c r="S21" s="24">
        <f t="shared" si="6"/>
        <v>987631</v>
      </c>
      <c r="T21" s="24">
        <f t="shared" si="2"/>
        <v>-16005</v>
      </c>
      <c r="U21" s="25">
        <f t="shared" si="7"/>
        <v>1.4430167615307015</v>
      </c>
      <c r="V21" s="25">
        <f t="shared" si="3"/>
        <v>0.767033958748781</v>
      </c>
      <c r="W21" s="23"/>
    </row>
    <row r="22" spans="1:23" x14ac:dyDescent="0.25">
      <c r="A22" s="32" t="s">
        <v>7</v>
      </c>
      <c r="B22" s="46">
        <f>SUM(B23:B33)</f>
        <v>1564303</v>
      </c>
      <c r="C22" s="46">
        <f>SUM(C23:C33)</f>
        <v>62701</v>
      </c>
      <c r="D22" s="46">
        <f>SUM(D23:D33)</f>
        <v>2765684</v>
      </c>
      <c r="E22" s="46">
        <f>SUM(E23:E33)</f>
        <v>2765684</v>
      </c>
      <c r="F22" s="46">
        <f>SUM(F23:F33)</f>
        <v>52696</v>
      </c>
      <c r="G22" s="46">
        <f t="shared" ref="G22:Q22" si="10">SUM(G23:G33)</f>
        <v>198468</v>
      </c>
      <c r="H22" s="46">
        <f t="shared" si="10"/>
        <v>193468</v>
      </c>
      <c r="I22" s="46">
        <f t="shared" si="10"/>
        <v>191350</v>
      </c>
      <c r="J22" s="46">
        <f t="shared" si="10"/>
        <v>169968</v>
      </c>
      <c r="K22" s="46">
        <f t="shared" si="10"/>
        <v>160968</v>
      </c>
      <c r="L22" s="46">
        <f t="shared" si="10"/>
        <v>159850</v>
      </c>
      <c r="M22" s="46">
        <f t="shared" si="10"/>
        <v>176357</v>
      </c>
      <c r="N22" s="46">
        <f t="shared" si="10"/>
        <v>161427</v>
      </c>
      <c r="O22" s="46">
        <f t="shared" si="10"/>
        <v>155847</v>
      </c>
      <c r="P22" s="46">
        <f t="shared" si="10"/>
        <v>220695</v>
      </c>
      <c r="Q22" s="46">
        <f t="shared" si="10"/>
        <v>1054766</v>
      </c>
      <c r="R22" s="46">
        <f>SUM(R23:R33)</f>
        <v>2895860</v>
      </c>
      <c r="S22" s="24">
        <f t="shared" si="6"/>
        <v>1331557</v>
      </c>
      <c r="T22" s="24">
        <f t="shared" si="2"/>
        <v>-10005</v>
      </c>
      <c r="U22" s="25">
        <f t="shared" si="7"/>
        <v>1.8512142468562676</v>
      </c>
      <c r="V22" s="25">
        <f t="shared" si="3"/>
        <v>0.84043316693513659</v>
      </c>
      <c r="W22" s="23"/>
    </row>
    <row r="23" spans="1:23" x14ac:dyDescent="0.25">
      <c r="A23" s="33" t="s">
        <v>56</v>
      </c>
      <c r="B23" s="49">
        <v>1007517</v>
      </c>
      <c r="C23" s="49">
        <v>33124</v>
      </c>
      <c r="D23" s="49">
        <v>1355944</v>
      </c>
      <c r="E23" s="49">
        <v>1355944</v>
      </c>
      <c r="F23" s="49">
        <v>42529</v>
      </c>
      <c r="G23" s="49">
        <v>108347</v>
      </c>
      <c r="H23" s="49">
        <v>108347</v>
      </c>
      <c r="I23" s="49">
        <v>108347</v>
      </c>
      <c r="J23" s="49">
        <v>108347</v>
      </c>
      <c r="K23" s="49">
        <v>108347</v>
      </c>
      <c r="L23" s="49">
        <v>108347</v>
      </c>
      <c r="M23" s="49">
        <v>129736</v>
      </c>
      <c r="N23" s="49">
        <v>108347</v>
      </c>
      <c r="O23" s="49">
        <v>108347</v>
      </c>
      <c r="P23" s="49">
        <v>135574</v>
      </c>
      <c r="Q23" s="49">
        <v>181329</v>
      </c>
      <c r="R23" s="45">
        <f t="shared" ref="R23:R28" si="11">SUM(F23:Q23)</f>
        <v>1355944</v>
      </c>
      <c r="S23" s="27">
        <f t="shared" si="6"/>
        <v>348427</v>
      </c>
      <c r="T23" s="27">
        <f>F23-C23</f>
        <v>9405</v>
      </c>
      <c r="U23" s="28">
        <f t="shared" si="7"/>
        <v>1.3458274153190468</v>
      </c>
      <c r="V23" s="28">
        <f t="shared" si="3"/>
        <v>1.2839330998671659</v>
      </c>
      <c r="W23" s="23"/>
    </row>
    <row r="24" spans="1:23" x14ac:dyDescent="0.25">
      <c r="A24" s="33" t="s">
        <v>9</v>
      </c>
      <c r="B24" s="49">
        <v>299524</v>
      </c>
      <c r="C24" s="49"/>
      <c r="D24" s="49">
        <v>409495</v>
      </c>
      <c r="E24" s="49">
        <v>409495</v>
      </c>
      <c r="F24" s="49"/>
      <c r="G24" s="43">
        <v>32721</v>
      </c>
      <c r="H24" s="43">
        <v>32721</v>
      </c>
      <c r="I24" s="43">
        <v>32721</v>
      </c>
      <c r="J24" s="43">
        <v>32721</v>
      </c>
      <c r="K24" s="43">
        <v>32721</v>
      </c>
      <c r="L24" s="43">
        <v>32721</v>
      </c>
      <c r="M24" s="43">
        <v>32721</v>
      </c>
      <c r="N24" s="43">
        <v>39180</v>
      </c>
      <c r="O24" s="43">
        <v>32721</v>
      </c>
      <c r="P24" s="43">
        <v>32721</v>
      </c>
      <c r="Q24" s="43">
        <v>75826</v>
      </c>
      <c r="R24" s="45">
        <f t="shared" si="11"/>
        <v>409495</v>
      </c>
      <c r="S24" s="27">
        <f t="shared" si="6"/>
        <v>109971</v>
      </c>
      <c r="T24" s="27">
        <f t="shared" si="2"/>
        <v>0</v>
      </c>
      <c r="U24" s="28">
        <f t="shared" si="7"/>
        <v>1.3671525487106209</v>
      </c>
      <c r="V24" s="28" t="e">
        <f t="shared" si="3"/>
        <v>#DIV/0!</v>
      </c>
      <c r="W24" s="23"/>
    </row>
    <row r="25" spans="1:23" x14ac:dyDescent="0.25">
      <c r="A25" s="33" t="s">
        <v>10</v>
      </c>
      <c r="B25" s="49">
        <v>156851</v>
      </c>
      <c r="C25" s="49">
        <v>24866</v>
      </c>
      <c r="D25" s="49">
        <v>242200</v>
      </c>
      <c r="E25" s="49">
        <v>242200</v>
      </c>
      <c r="F25" s="56">
        <v>5376</v>
      </c>
      <c r="G25" s="43">
        <v>48500</v>
      </c>
      <c r="H25" s="43">
        <v>48500</v>
      </c>
      <c r="I25" s="43">
        <v>45500</v>
      </c>
      <c r="J25" s="43">
        <v>25000</v>
      </c>
      <c r="K25" s="43">
        <v>16000</v>
      </c>
      <c r="L25" s="43">
        <v>14000</v>
      </c>
      <c r="M25" s="43">
        <v>10000</v>
      </c>
      <c r="N25" s="43">
        <v>10000</v>
      </c>
      <c r="O25" s="43">
        <v>10000</v>
      </c>
      <c r="P25" s="43">
        <v>48500</v>
      </c>
      <c r="Q25" s="43">
        <v>91000</v>
      </c>
      <c r="R25" s="45">
        <f t="shared" si="11"/>
        <v>372376</v>
      </c>
      <c r="S25" s="27">
        <f t="shared" si="6"/>
        <v>215525</v>
      </c>
      <c r="T25" s="27">
        <f t="shared" si="2"/>
        <v>-19490</v>
      </c>
      <c r="U25" s="28">
        <f t="shared" si="7"/>
        <v>2.3740747588475686</v>
      </c>
      <c r="V25" s="28">
        <f t="shared" si="3"/>
        <v>0.216198825705783</v>
      </c>
      <c r="W25" s="23"/>
    </row>
    <row r="26" spans="1:23" x14ac:dyDescent="0.25">
      <c r="A26" s="33" t="s">
        <v>11</v>
      </c>
      <c r="B26" s="50"/>
      <c r="C26" s="49"/>
      <c r="D26" s="43"/>
      <c r="E26" s="43"/>
      <c r="F26" s="56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5">
        <f t="shared" si="11"/>
        <v>0</v>
      </c>
      <c r="S26" s="27">
        <f t="shared" si="6"/>
        <v>0</v>
      </c>
      <c r="T26" s="27">
        <f t="shared" si="2"/>
        <v>0</v>
      </c>
      <c r="U26" s="28" t="e">
        <f t="shared" si="7"/>
        <v>#DIV/0!</v>
      </c>
      <c r="V26" s="28" t="e">
        <f t="shared" si="3"/>
        <v>#DIV/0!</v>
      </c>
      <c r="W26" s="23"/>
    </row>
    <row r="27" spans="1:23" x14ac:dyDescent="0.25">
      <c r="A27" s="26" t="s">
        <v>12</v>
      </c>
      <c r="B27" s="49">
        <v>41830</v>
      </c>
      <c r="C27" s="49">
        <v>1186</v>
      </c>
      <c r="D27" s="49">
        <v>49900</v>
      </c>
      <c r="E27" s="49">
        <v>49900</v>
      </c>
      <c r="F27" s="56">
        <v>1266</v>
      </c>
      <c r="G27" s="43">
        <v>3900</v>
      </c>
      <c r="H27" s="43">
        <v>3900</v>
      </c>
      <c r="I27" s="43">
        <v>3900</v>
      </c>
      <c r="J27" s="43">
        <v>3900</v>
      </c>
      <c r="K27" s="43">
        <v>3900</v>
      </c>
      <c r="L27" s="43">
        <v>3900</v>
      </c>
      <c r="M27" s="43">
        <v>3900</v>
      </c>
      <c r="N27" s="43">
        <v>3900</v>
      </c>
      <c r="O27" s="43">
        <v>3900</v>
      </c>
      <c r="P27" s="43">
        <v>3900</v>
      </c>
      <c r="Q27" s="43">
        <v>9634</v>
      </c>
      <c r="R27" s="45">
        <f t="shared" si="11"/>
        <v>49900</v>
      </c>
      <c r="S27" s="48">
        <f t="shared" si="6"/>
        <v>8070</v>
      </c>
      <c r="T27" s="48">
        <f t="shared" si="2"/>
        <v>80</v>
      </c>
      <c r="U27" s="28">
        <f t="shared" si="7"/>
        <v>1.192923738943342</v>
      </c>
      <c r="V27" s="28">
        <f t="shared" si="3"/>
        <v>1.0674536256323777</v>
      </c>
      <c r="W27" s="23"/>
    </row>
    <row r="28" spans="1:23" x14ac:dyDescent="0.25">
      <c r="A28" s="26" t="s">
        <v>13</v>
      </c>
      <c r="B28" s="49">
        <v>58581</v>
      </c>
      <c r="C28" s="49">
        <v>3525</v>
      </c>
      <c r="D28" s="49">
        <v>14525</v>
      </c>
      <c r="E28" s="49">
        <v>14525</v>
      </c>
      <c r="F28" s="56">
        <v>3525</v>
      </c>
      <c r="G28" s="43">
        <v>5000</v>
      </c>
      <c r="H28" s="43"/>
      <c r="I28" s="43">
        <v>882</v>
      </c>
      <c r="J28" s="43"/>
      <c r="K28" s="43"/>
      <c r="L28" s="43">
        <v>882</v>
      </c>
      <c r="M28" s="43"/>
      <c r="N28" s="43"/>
      <c r="O28" s="43">
        <v>879</v>
      </c>
      <c r="P28" s="43"/>
      <c r="Q28" s="43">
        <v>3357</v>
      </c>
      <c r="R28" s="45">
        <f t="shared" si="11"/>
        <v>14525</v>
      </c>
      <c r="S28" s="48">
        <f t="shared" si="6"/>
        <v>-44056</v>
      </c>
      <c r="T28" s="48">
        <f t="shared" si="2"/>
        <v>0</v>
      </c>
      <c r="U28" s="28">
        <f t="shared" si="7"/>
        <v>0.24794728666291119</v>
      </c>
      <c r="V28" s="28">
        <f t="shared" si="3"/>
        <v>1</v>
      </c>
      <c r="W28" s="23"/>
    </row>
    <row r="29" spans="1:23" x14ac:dyDescent="0.25">
      <c r="A29" s="26" t="s">
        <v>17</v>
      </c>
      <c r="B29" s="49"/>
      <c r="C29" s="49"/>
      <c r="D29" s="49"/>
      <c r="E29" s="49"/>
      <c r="F29" s="49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9"/>
      <c r="S29" s="48">
        <f t="shared" si="6"/>
        <v>0</v>
      </c>
      <c r="T29" s="48">
        <f t="shared" si="2"/>
        <v>0</v>
      </c>
      <c r="U29" s="28" t="e">
        <f t="shared" si="7"/>
        <v>#DIV/0!</v>
      </c>
      <c r="V29" s="28" t="e">
        <f t="shared" si="3"/>
        <v>#DIV/0!</v>
      </c>
      <c r="W29" s="23"/>
    </row>
    <row r="30" spans="1:23" x14ac:dyDescent="0.25">
      <c r="A30" s="26" t="s">
        <v>14</v>
      </c>
      <c r="B30" s="43"/>
      <c r="C30" s="49"/>
      <c r="D30" s="43"/>
      <c r="E30" s="49"/>
      <c r="F30" s="49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9"/>
      <c r="S30" s="48">
        <f t="shared" si="6"/>
        <v>0</v>
      </c>
      <c r="T30" s="48">
        <f t="shared" si="2"/>
        <v>0</v>
      </c>
      <c r="U30" s="28" t="e">
        <f t="shared" si="7"/>
        <v>#DIV/0!</v>
      </c>
      <c r="V30" s="28" t="e">
        <f t="shared" si="3"/>
        <v>#DIV/0!</v>
      </c>
      <c r="W30" s="23"/>
    </row>
    <row r="31" spans="1:23" x14ac:dyDescent="0.25">
      <c r="A31" s="26" t="s">
        <v>15</v>
      </c>
      <c r="B31" s="49"/>
      <c r="C31" s="49"/>
      <c r="D31" s="49">
        <v>693620</v>
      </c>
      <c r="E31" s="49">
        <v>693620</v>
      </c>
      <c r="F31" s="49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>
        <v>693620</v>
      </c>
      <c r="R31" s="45">
        <f>SUM(F31:Q31)</f>
        <v>693620</v>
      </c>
      <c r="S31" s="48">
        <f t="shared" si="6"/>
        <v>693620</v>
      </c>
      <c r="T31" s="48">
        <f t="shared" si="2"/>
        <v>0</v>
      </c>
      <c r="U31" s="28" t="e">
        <f t="shared" si="7"/>
        <v>#DIV/0!</v>
      </c>
      <c r="V31" s="28" t="e">
        <f t="shared" si="3"/>
        <v>#DIV/0!</v>
      </c>
      <c r="W31" s="23"/>
    </row>
    <row r="32" spans="1:23" x14ac:dyDescent="0.25">
      <c r="A32" s="26" t="s">
        <v>16</v>
      </c>
      <c r="B32" s="43"/>
      <c r="C32" s="49"/>
      <c r="D32" s="43"/>
      <c r="E32" s="49"/>
      <c r="F32" s="49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9"/>
      <c r="S32" s="48">
        <f t="shared" si="6"/>
        <v>0</v>
      </c>
      <c r="T32" s="48">
        <f t="shared" si="2"/>
        <v>0</v>
      </c>
      <c r="U32" s="28" t="e">
        <f t="shared" si="7"/>
        <v>#DIV/0!</v>
      </c>
      <c r="V32" s="28" t="e">
        <f t="shared" si="3"/>
        <v>#DIV/0!</v>
      </c>
      <c r="W32" s="23"/>
    </row>
    <row r="33" spans="1:23" x14ac:dyDescent="0.25">
      <c r="A33" s="26" t="s">
        <v>63</v>
      </c>
      <c r="B33" s="43"/>
      <c r="C33" s="49"/>
      <c r="D33" s="49"/>
      <c r="E33" s="49"/>
      <c r="F33" s="49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9"/>
      <c r="S33" s="48">
        <f t="shared" si="6"/>
        <v>0</v>
      </c>
      <c r="T33" s="48">
        <f t="shared" si="2"/>
        <v>0</v>
      </c>
      <c r="U33" s="28" t="e">
        <f t="shared" si="7"/>
        <v>#DIV/0!</v>
      </c>
      <c r="V33" s="28" t="e">
        <f t="shared" si="3"/>
        <v>#DIV/0!</v>
      </c>
      <c r="W33" s="23"/>
    </row>
    <row r="34" spans="1:23" ht="28.5" x14ac:dyDescent="0.25">
      <c r="A34" s="16" t="s">
        <v>47</v>
      </c>
      <c r="B34" s="52">
        <f>B35+B37+B39+B40+B42+B44</f>
        <v>665028</v>
      </c>
      <c r="C34" s="52">
        <f>C35+C37+C39+C40+C42+C44</f>
        <v>6000</v>
      </c>
      <c r="D34" s="52">
        <f>D35+D37+D39+D40+D42+D44</f>
        <v>27027</v>
      </c>
      <c r="E34" s="52">
        <f>E35+E37+E39+E40+E42+E44</f>
        <v>74278</v>
      </c>
      <c r="F34" s="52">
        <f>F35+F37+F39+F40+F42+F44</f>
        <v>0</v>
      </c>
      <c r="G34" s="52">
        <f t="shared" ref="G34:Q34" si="12">G35+G37+G39+G40+G42+G44</f>
        <v>68164</v>
      </c>
      <c r="H34" s="52">
        <f t="shared" si="12"/>
        <v>40030</v>
      </c>
      <c r="I34" s="52">
        <f t="shared" si="12"/>
        <v>18700</v>
      </c>
      <c r="J34" s="52">
        <f t="shared" si="12"/>
        <v>26530</v>
      </c>
      <c r="K34" s="52">
        <f t="shared" si="12"/>
        <v>18700</v>
      </c>
      <c r="L34" s="52">
        <f t="shared" si="12"/>
        <v>18700</v>
      </c>
      <c r="M34" s="52">
        <f t="shared" si="12"/>
        <v>45630</v>
      </c>
      <c r="N34" s="52">
        <f t="shared" si="12"/>
        <v>18700</v>
      </c>
      <c r="O34" s="52">
        <f t="shared" si="12"/>
        <v>26100</v>
      </c>
      <c r="P34" s="52">
        <f t="shared" si="12"/>
        <v>15200</v>
      </c>
      <c r="Q34" s="52">
        <f t="shared" si="12"/>
        <v>24648</v>
      </c>
      <c r="R34" s="52">
        <f>R35+R37+R39+R40+R42+R44</f>
        <v>321102</v>
      </c>
      <c r="S34" s="52">
        <f t="shared" si="6"/>
        <v>-343926</v>
      </c>
      <c r="T34" s="52">
        <f t="shared" si="2"/>
        <v>-6000</v>
      </c>
      <c r="U34" s="34">
        <f t="shared" si="7"/>
        <v>0.4828398202782439</v>
      </c>
      <c r="V34" s="34">
        <f t="shared" si="3"/>
        <v>0</v>
      </c>
      <c r="W34" s="23"/>
    </row>
    <row r="35" spans="1:23" ht="15" customHeight="1" x14ac:dyDescent="0.25">
      <c r="A35" s="1" t="s">
        <v>20</v>
      </c>
      <c r="B35" s="49">
        <v>51928</v>
      </c>
      <c r="C35" s="49"/>
      <c r="D35" s="49">
        <v>10000</v>
      </c>
      <c r="E35" s="49">
        <v>10000</v>
      </c>
      <c r="F35" s="49"/>
      <c r="G35" s="43">
        <v>21413</v>
      </c>
      <c r="H35" s="43">
        <v>17700</v>
      </c>
      <c r="I35" s="43">
        <v>4200</v>
      </c>
      <c r="J35" s="43">
        <v>4200</v>
      </c>
      <c r="K35" s="43">
        <v>4200</v>
      </c>
      <c r="L35" s="43">
        <v>4200</v>
      </c>
      <c r="M35" s="43">
        <v>10800</v>
      </c>
      <c r="N35" s="43">
        <v>4200</v>
      </c>
      <c r="O35" s="43">
        <v>11600</v>
      </c>
      <c r="P35" s="43">
        <v>4200</v>
      </c>
      <c r="Q35" s="43">
        <v>11800</v>
      </c>
      <c r="R35" s="45">
        <f t="shared" ref="R35:R45" si="13">SUM(F35:Q35)</f>
        <v>98513</v>
      </c>
      <c r="S35" s="48">
        <f t="shared" si="6"/>
        <v>46585</v>
      </c>
      <c r="T35" s="48">
        <f t="shared" si="2"/>
        <v>0</v>
      </c>
      <c r="U35" s="28">
        <f t="shared" si="7"/>
        <v>1.8971075335079342</v>
      </c>
      <c r="V35" s="28" t="e">
        <f t="shared" si="3"/>
        <v>#DIV/0!</v>
      </c>
      <c r="W35" s="23"/>
    </row>
    <row r="36" spans="1:23" ht="15" customHeight="1" x14ac:dyDescent="0.25">
      <c r="A36" s="5" t="s">
        <v>78</v>
      </c>
      <c r="B36" s="43"/>
      <c r="C36" s="49"/>
      <c r="D36" s="43"/>
      <c r="E36" s="43"/>
      <c r="F36" s="49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5">
        <f t="shared" si="13"/>
        <v>0</v>
      </c>
      <c r="S36" s="48">
        <f t="shared" si="6"/>
        <v>0</v>
      </c>
      <c r="T36" s="48">
        <f t="shared" si="2"/>
        <v>0</v>
      </c>
      <c r="U36" s="28" t="e">
        <f t="shared" si="7"/>
        <v>#DIV/0!</v>
      </c>
      <c r="V36" s="28" t="e">
        <f t="shared" si="3"/>
        <v>#DIV/0!</v>
      </c>
      <c r="W36" s="23"/>
    </row>
    <row r="37" spans="1:23" ht="15" customHeight="1" x14ac:dyDescent="0.25">
      <c r="A37" s="1" t="s">
        <v>21</v>
      </c>
      <c r="B37" s="49">
        <v>492761</v>
      </c>
      <c r="C37" s="49"/>
      <c r="D37" s="49">
        <v>13100</v>
      </c>
      <c r="E37" s="49">
        <v>60351</v>
      </c>
      <c r="F37" s="49"/>
      <c r="G37" s="43">
        <v>39751</v>
      </c>
      <c r="H37" s="43">
        <v>17330</v>
      </c>
      <c r="I37" s="43">
        <v>9500</v>
      </c>
      <c r="J37" s="43">
        <v>17330</v>
      </c>
      <c r="K37" s="43">
        <v>9500</v>
      </c>
      <c r="L37" s="43">
        <v>9500</v>
      </c>
      <c r="M37" s="43">
        <v>19830</v>
      </c>
      <c r="N37" s="43">
        <v>9500</v>
      </c>
      <c r="O37" s="43">
        <v>9500</v>
      </c>
      <c r="P37" s="43">
        <v>6000</v>
      </c>
      <c r="Q37" s="43">
        <v>7848</v>
      </c>
      <c r="R37" s="45">
        <f t="shared" si="13"/>
        <v>155589</v>
      </c>
      <c r="S37" s="48">
        <f t="shared" si="6"/>
        <v>-337172</v>
      </c>
      <c r="T37" s="48">
        <f t="shared" si="2"/>
        <v>0</v>
      </c>
      <c r="U37" s="28">
        <f t="shared" si="7"/>
        <v>0.3157494201042696</v>
      </c>
      <c r="V37" s="28" t="e">
        <f t="shared" si="3"/>
        <v>#DIV/0!</v>
      </c>
      <c r="W37" s="23"/>
    </row>
    <row r="38" spans="1:23" ht="33.6" customHeight="1" x14ac:dyDescent="0.25">
      <c r="A38" s="5" t="s">
        <v>79</v>
      </c>
      <c r="B38" s="43"/>
      <c r="C38" s="49"/>
      <c r="D38" s="43"/>
      <c r="E38" s="43"/>
      <c r="F38" s="49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5">
        <f t="shared" si="13"/>
        <v>0</v>
      </c>
      <c r="S38" s="48">
        <f t="shared" si="6"/>
        <v>0</v>
      </c>
      <c r="T38" s="48">
        <f t="shared" si="2"/>
        <v>0</v>
      </c>
      <c r="U38" s="28" t="e">
        <f t="shared" si="7"/>
        <v>#DIV/0!</v>
      </c>
      <c r="V38" s="28" t="e">
        <f t="shared" si="3"/>
        <v>#DIV/0!</v>
      </c>
      <c r="W38" s="23"/>
    </row>
    <row r="39" spans="1:23" ht="15.75" x14ac:dyDescent="0.25">
      <c r="A39" s="1" t="s">
        <v>48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5">
        <f t="shared" si="13"/>
        <v>0</v>
      </c>
      <c r="S39" s="48">
        <f t="shared" si="6"/>
        <v>0</v>
      </c>
      <c r="T39" s="48">
        <f t="shared" si="2"/>
        <v>0</v>
      </c>
      <c r="U39" s="28" t="e">
        <f t="shared" si="7"/>
        <v>#DIV/0!</v>
      </c>
      <c r="V39" s="28" t="e">
        <f t="shared" si="3"/>
        <v>#DIV/0!</v>
      </c>
      <c r="W39" s="23"/>
    </row>
    <row r="40" spans="1:23" ht="15.75" x14ac:dyDescent="0.25">
      <c r="A40" s="1" t="s">
        <v>22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5">
        <f t="shared" si="13"/>
        <v>0</v>
      </c>
      <c r="S40" s="48">
        <f t="shared" si="6"/>
        <v>0</v>
      </c>
      <c r="T40" s="48">
        <f t="shared" si="2"/>
        <v>0</v>
      </c>
      <c r="U40" s="28" t="e">
        <f t="shared" si="7"/>
        <v>#DIV/0!</v>
      </c>
      <c r="V40" s="28" t="e">
        <f>F40/C40</f>
        <v>#DIV/0!</v>
      </c>
      <c r="W40" s="23"/>
    </row>
    <row r="41" spans="1:23" ht="15.75" x14ac:dyDescent="0.25">
      <c r="A41" s="5" t="s">
        <v>64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5">
        <f t="shared" si="13"/>
        <v>0</v>
      </c>
      <c r="S41" s="48"/>
      <c r="T41" s="48"/>
      <c r="U41" s="28"/>
      <c r="V41" s="28"/>
      <c r="W41" s="23"/>
    </row>
    <row r="42" spans="1:23" ht="15.75" x14ac:dyDescent="0.25">
      <c r="A42" s="1" t="s">
        <v>23</v>
      </c>
      <c r="B42" s="49">
        <v>120339</v>
      </c>
      <c r="C42" s="49">
        <v>6000</v>
      </c>
      <c r="D42" s="49">
        <v>3927</v>
      </c>
      <c r="E42" s="49">
        <v>3927</v>
      </c>
      <c r="F42" s="49"/>
      <c r="G42" s="49">
        <v>7000</v>
      </c>
      <c r="H42" s="49">
        <v>5000</v>
      </c>
      <c r="I42" s="49">
        <v>5000</v>
      </c>
      <c r="J42" s="49">
        <v>5000</v>
      </c>
      <c r="K42" s="49">
        <v>5000</v>
      </c>
      <c r="L42" s="49">
        <v>5000</v>
      </c>
      <c r="M42" s="49">
        <v>15000</v>
      </c>
      <c r="N42" s="49">
        <v>5000</v>
      </c>
      <c r="O42" s="49">
        <v>5000</v>
      </c>
      <c r="P42" s="49">
        <v>5000</v>
      </c>
      <c r="Q42" s="49">
        <v>5000</v>
      </c>
      <c r="R42" s="45">
        <f t="shared" si="13"/>
        <v>67000</v>
      </c>
      <c r="S42" s="48">
        <f>R42-B42</f>
        <v>-53339</v>
      </c>
      <c r="T42" s="48">
        <f t="shared" si="2"/>
        <v>-6000</v>
      </c>
      <c r="U42" s="28">
        <f>R42/B42</f>
        <v>0.55676048496331199</v>
      </c>
      <c r="V42" s="28">
        <f t="shared" si="3"/>
        <v>0</v>
      </c>
      <c r="W42" s="23"/>
    </row>
    <row r="43" spans="1:23" ht="15.75" x14ac:dyDescent="0.25">
      <c r="A43" s="5" t="s">
        <v>82</v>
      </c>
      <c r="B43" s="49">
        <v>42358</v>
      </c>
      <c r="C43" s="49">
        <v>6000</v>
      </c>
      <c r="D43" s="49">
        <v>1500</v>
      </c>
      <c r="E43" s="49">
        <v>1500</v>
      </c>
      <c r="F43" s="49"/>
      <c r="G43" s="49">
        <v>4000</v>
      </c>
      <c r="H43" s="49">
        <v>4000</v>
      </c>
      <c r="I43" s="49">
        <v>4000</v>
      </c>
      <c r="J43" s="49">
        <v>4000</v>
      </c>
      <c r="K43" s="49">
        <v>4000</v>
      </c>
      <c r="L43" s="49">
        <v>4000</v>
      </c>
      <c r="M43" s="49">
        <v>4000</v>
      </c>
      <c r="N43" s="49">
        <v>4000</v>
      </c>
      <c r="O43" s="49">
        <v>4000</v>
      </c>
      <c r="P43" s="49">
        <v>4000</v>
      </c>
      <c r="Q43" s="49">
        <v>4000</v>
      </c>
      <c r="R43" s="45">
        <f t="shared" si="13"/>
        <v>44000</v>
      </c>
      <c r="S43" s="48">
        <f>R43-B43</f>
        <v>1642</v>
      </c>
      <c r="T43" s="48">
        <f t="shared" si="2"/>
        <v>-6000</v>
      </c>
      <c r="U43" s="28">
        <f>R43/B43</f>
        <v>1.0387648142027479</v>
      </c>
      <c r="V43" s="28">
        <f>F43/C43</f>
        <v>0</v>
      </c>
      <c r="W43" s="23"/>
    </row>
    <row r="44" spans="1:23" ht="15.75" x14ac:dyDescent="0.25">
      <c r="A44" s="1" t="s">
        <v>65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5">
        <f t="shared" si="13"/>
        <v>0</v>
      </c>
      <c r="S44" s="48">
        <f t="shared" ref="S44:S62" si="14">R44-B44</f>
        <v>0</v>
      </c>
      <c r="T44" s="48">
        <f t="shared" si="2"/>
        <v>0</v>
      </c>
      <c r="U44" s="28" t="e">
        <f t="shared" ref="U44:U62" si="15">R44/B44</f>
        <v>#DIV/0!</v>
      </c>
      <c r="V44" s="28" t="e">
        <f t="shared" si="3"/>
        <v>#DIV/0!</v>
      </c>
      <c r="W44" s="23"/>
    </row>
    <row r="45" spans="1:23" ht="15.75" x14ac:dyDescent="0.25">
      <c r="A45" s="5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5">
        <f t="shared" si="13"/>
        <v>0</v>
      </c>
      <c r="S45" s="48">
        <f t="shared" si="14"/>
        <v>0</v>
      </c>
      <c r="T45" s="48">
        <f t="shared" si="2"/>
        <v>0</v>
      </c>
      <c r="U45" s="28" t="e">
        <f t="shared" si="15"/>
        <v>#DIV/0!</v>
      </c>
      <c r="V45" s="28" t="e">
        <f t="shared" si="3"/>
        <v>#DIV/0!</v>
      </c>
      <c r="W45" s="23"/>
    </row>
    <row r="46" spans="1:23" x14ac:dyDescent="0.25">
      <c r="A46" s="26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8">
        <f t="shared" si="14"/>
        <v>0</v>
      </c>
      <c r="T46" s="48">
        <f t="shared" si="2"/>
        <v>0</v>
      </c>
      <c r="U46" s="28" t="e">
        <f t="shared" si="15"/>
        <v>#DIV/0!</v>
      </c>
      <c r="V46" s="28" t="e">
        <f t="shared" si="3"/>
        <v>#DIV/0!</v>
      </c>
      <c r="W46" s="23"/>
    </row>
    <row r="47" spans="1:23" x14ac:dyDescent="0.25">
      <c r="A47" s="26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8">
        <f t="shared" si="14"/>
        <v>0</v>
      </c>
      <c r="T47" s="48">
        <f t="shared" si="2"/>
        <v>0</v>
      </c>
      <c r="U47" s="28" t="e">
        <f t="shared" si="15"/>
        <v>#DIV/0!</v>
      </c>
      <c r="V47" s="28" t="e">
        <f t="shared" si="3"/>
        <v>#DIV/0!</v>
      </c>
      <c r="W47" s="23"/>
    </row>
    <row r="48" spans="1:23" x14ac:dyDescent="0.25">
      <c r="A48" s="26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>
        <f t="shared" si="14"/>
        <v>0</v>
      </c>
      <c r="T48" s="48">
        <f t="shared" si="2"/>
        <v>0</v>
      </c>
      <c r="U48" s="28" t="e">
        <f t="shared" si="15"/>
        <v>#DIV/0!</v>
      </c>
      <c r="V48" s="28" t="e">
        <f t="shared" si="3"/>
        <v>#DIV/0!</v>
      </c>
      <c r="W48" s="23"/>
    </row>
    <row r="49" spans="1:23" ht="42.75" x14ac:dyDescent="0.25">
      <c r="A49" s="16" t="s">
        <v>49</v>
      </c>
      <c r="B49" s="52">
        <f>SUM(B50:B61)</f>
        <v>0</v>
      </c>
      <c r="C49" s="52">
        <f>SUM(C50:C61)</f>
        <v>0</v>
      </c>
      <c r="D49" s="52">
        <f>SUM(D50:D61)</f>
        <v>0</v>
      </c>
      <c r="E49" s="52">
        <f>SUM(E50:E61)</f>
        <v>0</v>
      </c>
      <c r="F49" s="52">
        <f>SUM(F50:F61)</f>
        <v>0</v>
      </c>
      <c r="G49" s="52">
        <f t="shared" ref="G49:Q49" si="16">SUM(G50:G61)</f>
        <v>0</v>
      </c>
      <c r="H49" s="52">
        <f t="shared" si="16"/>
        <v>0</v>
      </c>
      <c r="I49" s="52">
        <f t="shared" si="16"/>
        <v>0</v>
      </c>
      <c r="J49" s="52">
        <f t="shared" si="16"/>
        <v>0</v>
      </c>
      <c r="K49" s="52">
        <f t="shared" si="16"/>
        <v>0</v>
      </c>
      <c r="L49" s="52">
        <f t="shared" si="16"/>
        <v>0</v>
      </c>
      <c r="M49" s="52">
        <f t="shared" si="16"/>
        <v>0</v>
      </c>
      <c r="N49" s="52">
        <f t="shared" si="16"/>
        <v>0</v>
      </c>
      <c r="O49" s="52">
        <f t="shared" si="16"/>
        <v>0</v>
      </c>
      <c r="P49" s="52">
        <f t="shared" si="16"/>
        <v>0</v>
      </c>
      <c r="Q49" s="52">
        <f t="shared" si="16"/>
        <v>0</v>
      </c>
      <c r="R49" s="52">
        <f>SUM(R50:R61)</f>
        <v>0</v>
      </c>
      <c r="S49" s="52">
        <f t="shared" si="14"/>
        <v>0</v>
      </c>
      <c r="T49" s="52">
        <f t="shared" si="2"/>
        <v>0</v>
      </c>
      <c r="U49" s="34" t="e">
        <f t="shared" si="15"/>
        <v>#DIV/0!</v>
      </c>
      <c r="V49" s="34" t="e">
        <f t="shared" si="3"/>
        <v>#DIV/0!</v>
      </c>
      <c r="W49" s="23"/>
    </row>
    <row r="50" spans="1:23" x14ac:dyDescent="0.25">
      <c r="A50" s="33" t="s">
        <v>8</v>
      </c>
      <c r="B50" s="43"/>
      <c r="C50" s="49"/>
      <c r="D50" s="43"/>
      <c r="E50" s="49"/>
      <c r="F50" s="49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9"/>
      <c r="S50" s="48">
        <f t="shared" si="14"/>
        <v>0</v>
      </c>
      <c r="T50" s="48">
        <f t="shared" si="2"/>
        <v>0</v>
      </c>
      <c r="U50" s="28" t="e">
        <f t="shared" si="15"/>
        <v>#DIV/0!</v>
      </c>
      <c r="V50" s="28" t="e">
        <f t="shared" si="3"/>
        <v>#DIV/0!</v>
      </c>
      <c r="W50" s="23"/>
    </row>
    <row r="51" spans="1:23" x14ac:dyDescent="0.25">
      <c r="A51" s="33" t="s">
        <v>9</v>
      </c>
      <c r="B51" s="43"/>
      <c r="C51" s="49"/>
      <c r="D51" s="43"/>
      <c r="E51" s="49"/>
      <c r="F51" s="49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9"/>
      <c r="S51" s="48">
        <f t="shared" si="14"/>
        <v>0</v>
      </c>
      <c r="T51" s="48">
        <f t="shared" si="2"/>
        <v>0</v>
      </c>
      <c r="U51" s="28" t="e">
        <f t="shared" si="15"/>
        <v>#DIV/0!</v>
      </c>
      <c r="V51" s="28" t="e">
        <f t="shared" si="3"/>
        <v>#DIV/0!</v>
      </c>
      <c r="W51" s="23"/>
    </row>
    <row r="52" spans="1:23" x14ac:dyDescent="0.25">
      <c r="A52" s="26" t="s">
        <v>11</v>
      </c>
      <c r="B52" s="39"/>
      <c r="C52" s="45"/>
      <c r="D52" s="39"/>
      <c r="E52" s="45"/>
      <c r="F52" s="45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49"/>
      <c r="S52" s="48">
        <f t="shared" si="14"/>
        <v>0</v>
      </c>
      <c r="T52" s="48">
        <f t="shared" si="2"/>
        <v>0</v>
      </c>
      <c r="U52" s="28" t="e">
        <f t="shared" si="15"/>
        <v>#DIV/0!</v>
      </c>
      <c r="V52" s="28" t="e">
        <f t="shared" si="3"/>
        <v>#DIV/0!</v>
      </c>
      <c r="W52" s="23"/>
    </row>
    <row r="53" spans="1:23" x14ac:dyDescent="0.25">
      <c r="A53" s="26" t="s">
        <v>18</v>
      </c>
      <c r="B53" s="39"/>
      <c r="C53" s="45"/>
      <c r="D53" s="39"/>
      <c r="E53" s="45"/>
      <c r="F53" s="45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49"/>
      <c r="S53" s="48">
        <f t="shared" si="14"/>
        <v>0</v>
      </c>
      <c r="T53" s="48">
        <f t="shared" si="2"/>
        <v>0</v>
      </c>
      <c r="U53" s="28" t="e">
        <f t="shared" si="15"/>
        <v>#DIV/0!</v>
      </c>
      <c r="V53" s="28" t="e">
        <f t="shared" si="3"/>
        <v>#DIV/0!</v>
      </c>
      <c r="W53" s="23"/>
    </row>
    <row r="54" spans="1:23" x14ac:dyDescent="0.25">
      <c r="A54" s="26" t="s">
        <v>17</v>
      </c>
      <c r="B54" s="39"/>
      <c r="C54" s="45"/>
      <c r="D54" s="39"/>
      <c r="E54" s="45"/>
      <c r="F54" s="45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49"/>
      <c r="S54" s="48">
        <f t="shared" si="14"/>
        <v>0</v>
      </c>
      <c r="T54" s="48">
        <f t="shared" si="2"/>
        <v>0</v>
      </c>
      <c r="U54" s="28" t="e">
        <f t="shared" si="15"/>
        <v>#DIV/0!</v>
      </c>
      <c r="V54" s="28" t="e">
        <f t="shared" si="3"/>
        <v>#DIV/0!</v>
      </c>
      <c r="W54" s="23"/>
    </row>
    <row r="55" spans="1:23" x14ac:dyDescent="0.25">
      <c r="A55" s="26" t="s">
        <v>50</v>
      </c>
      <c r="B55" s="39"/>
      <c r="C55" s="45"/>
      <c r="D55" s="39"/>
      <c r="E55" s="45"/>
      <c r="F55" s="45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49"/>
      <c r="S55" s="48">
        <f t="shared" si="14"/>
        <v>0</v>
      </c>
      <c r="T55" s="48">
        <f t="shared" si="2"/>
        <v>0</v>
      </c>
      <c r="U55" s="28" t="e">
        <f t="shared" si="15"/>
        <v>#DIV/0!</v>
      </c>
      <c r="V55" s="28" t="e">
        <f t="shared" si="3"/>
        <v>#DIV/0!</v>
      </c>
      <c r="W55" s="23"/>
    </row>
    <row r="56" spans="1:23" x14ac:dyDescent="0.25">
      <c r="A56" s="26" t="s">
        <v>51</v>
      </c>
      <c r="B56" s="39"/>
      <c r="C56" s="45"/>
      <c r="D56" s="39"/>
      <c r="E56" s="45"/>
      <c r="F56" s="45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9"/>
      <c r="S56" s="48">
        <f t="shared" si="14"/>
        <v>0</v>
      </c>
      <c r="T56" s="48">
        <f t="shared" si="2"/>
        <v>0</v>
      </c>
      <c r="U56" s="28" t="e">
        <f t="shared" si="15"/>
        <v>#DIV/0!</v>
      </c>
      <c r="V56" s="28" t="e">
        <f t="shared" si="3"/>
        <v>#DIV/0!</v>
      </c>
      <c r="W56" s="23"/>
    </row>
    <row r="57" spans="1:23" x14ac:dyDescent="0.25">
      <c r="A57" s="26" t="s">
        <v>52</v>
      </c>
      <c r="B57" s="39"/>
      <c r="C57" s="45"/>
      <c r="D57" s="39"/>
      <c r="E57" s="45"/>
      <c r="F57" s="45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9"/>
      <c r="S57" s="48">
        <f t="shared" si="14"/>
        <v>0</v>
      </c>
      <c r="T57" s="48">
        <f t="shared" si="2"/>
        <v>0</v>
      </c>
      <c r="U57" s="28" t="e">
        <f t="shared" si="15"/>
        <v>#DIV/0!</v>
      </c>
      <c r="V57" s="28" t="e">
        <f t="shared" si="3"/>
        <v>#DIV/0!</v>
      </c>
      <c r="W57" s="23"/>
    </row>
    <row r="58" spans="1:23" x14ac:dyDescent="0.25">
      <c r="A58" s="26" t="s">
        <v>53</v>
      </c>
      <c r="B58" s="39"/>
      <c r="C58" s="45"/>
      <c r="D58" s="39"/>
      <c r="E58" s="45"/>
      <c r="F58" s="45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9"/>
      <c r="S58" s="48">
        <f t="shared" si="14"/>
        <v>0</v>
      </c>
      <c r="T58" s="48">
        <f t="shared" si="2"/>
        <v>0</v>
      </c>
      <c r="U58" s="28" t="e">
        <f t="shared" si="15"/>
        <v>#DIV/0!</v>
      </c>
      <c r="V58" s="28" t="e">
        <f t="shared" si="3"/>
        <v>#DIV/0!</v>
      </c>
      <c r="W58" s="23"/>
    </row>
    <row r="59" spans="1:23" x14ac:dyDescent="0.25">
      <c r="A59" s="26" t="s">
        <v>54</v>
      </c>
      <c r="B59" s="39"/>
      <c r="C59" s="45"/>
      <c r="D59" s="39"/>
      <c r="E59" s="45"/>
      <c r="F59" s="45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49"/>
      <c r="S59" s="48">
        <f t="shared" si="14"/>
        <v>0</v>
      </c>
      <c r="T59" s="48">
        <f t="shared" si="2"/>
        <v>0</v>
      </c>
      <c r="U59" s="28" t="e">
        <f t="shared" si="15"/>
        <v>#DIV/0!</v>
      </c>
      <c r="V59" s="28" t="e">
        <f t="shared" si="3"/>
        <v>#DIV/0!</v>
      </c>
      <c r="W59" s="23"/>
    </row>
    <row r="60" spans="1:23" x14ac:dyDescent="0.25">
      <c r="A60" s="26" t="s">
        <v>55</v>
      </c>
      <c r="B60" s="39"/>
      <c r="C60" s="45"/>
      <c r="D60" s="39"/>
      <c r="E60" s="45"/>
      <c r="F60" s="45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49"/>
      <c r="S60" s="48">
        <f t="shared" si="14"/>
        <v>0</v>
      </c>
      <c r="T60" s="48">
        <f t="shared" si="2"/>
        <v>0</v>
      </c>
      <c r="U60" s="28" t="e">
        <f t="shared" si="15"/>
        <v>#DIV/0!</v>
      </c>
      <c r="V60" s="28" t="e">
        <f t="shared" si="3"/>
        <v>#DIV/0!</v>
      </c>
      <c r="W60" s="23"/>
    </row>
    <row r="61" spans="1:23" x14ac:dyDescent="0.25">
      <c r="A61" s="26" t="s">
        <v>46</v>
      </c>
      <c r="B61" s="39"/>
      <c r="C61" s="45"/>
      <c r="D61" s="39"/>
      <c r="E61" s="45"/>
      <c r="F61" s="45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49"/>
      <c r="S61" s="48">
        <f t="shared" si="14"/>
        <v>0</v>
      </c>
      <c r="T61" s="48">
        <f t="shared" si="2"/>
        <v>0</v>
      </c>
      <c r="U61" s="28" t="e">
        <f t="shared" si="15"/>
        <v>#DIV/0!</v>
      </c>
      <c r="V61" s="28" t="e">
        <f t="shared" si="3"/>
        <v>#DIV/0!</v>
      </c>
      <c r="W61" s="23"/>
    </row>
    <row r="62" spans="1:23" ht="28.5" x14ac:dyDescent="0.25">
      <c r="A62" s="35" t="s">
        <v>19</v>
      </c>
      <c r="B62" s="53">
        <f>B20-B49</f>
        <v>47251</v>
      </c>
      <c r="C62" s="53">
        <f>C20-C49</f>
        <v>64378</v>
      </c>
      <c r="D62" s="53">
        <f>D20-D49</f>
        <v>47251</v>
      </c>
      <c r="E62" s="53">
        <f>E20-E49</f>
        <v>0</v>
      </c>
      <c r="F62" s="53">
        <f>F20-F49</f>
        <v>68380</v>
      </c>
      <c r="G62" s="53">
        <f t="shared" ref="G62:Q62" si="17">G20-G49</f>
        <v>-126911</v>
      </c>
      <c r="H62" s="53">
        <f t="shared" si="17"/>
        <v>-162157</v>
      </c>
      <c r="I62" s="53">
        <f t="shared" si="17"/>
        <v>1291</v>
      </c>
      <c r="J62" s="53">
        <f t="shared" si="17"/>
        <v>-125157</v>
      </c>
      <c r="K62" s="53">
        <f t="shared" si="17"/>
        <v>-108327</v>
      </c>
      <c r="L62" s="53">
        <f t="shared" si="17"/>
        <v>-76909</v>
      </c>
      <c r="M62" s="53">
        <f t="shared" si="17"/>
        <v>-150646</v>
      </c>
      <c r="N62" s="53">
        <f t="shared" si="17"/>
        <v>-108786</v>
      </c>
      <c r="O62" s="53">
        <f t="shared" si="17"/>
        <v>29394</v>
      </c>
      <c r="P62" s="53">
        <f t="shared" si="17"/>
        <v>290898</v>
      </c>
      <c r="Q62" s="53">
        <f t="shared" si="17"/>
        <v>60310</v>
      </c>
      <c r="R62" s="44">
        <f>R20-R49</f>
        <v>-477000</v>
      </c>
      <c r="S62" s="36">
        <f t="shared" si="14"/>
        <v>-524251</v>
      </c>
      <c r="T62" s="36">
        <f t="shared" si="2"/>
        <v>4002</v>
      </c>
      <c r="U62" s="37">
        <f t="shared" si="15"/>
        <v>-10.095024443927112</v>
      </c>
      <c r="V62" s="37">
        <f t="shared" si="3"/>
        <v>1.0621640933238063</v>
      </c>
      <c r="W62" s="23"/>
    </row>
    <row r="63" spans="1:23" ht="15.75" x14ac:dyDescent="0.25">
      <c r="W63" s="38"/>
    </row>
    <row r="64" spans="1:23" ht="18.75" x14ac:dyDescent="0.3">
      <c r="A64" s="3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4"/>
    </row>
    <row r="66" spans="18:18" x14ac:dyDescent="0.25">
      <c r="R66" s="55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2022-11-25T06:12:58Z</cp:lastPrinted>
  <dcterms:created xsi:type="dcterms:W3CDTF">2020-08-27T08:45:30Z</dcterms:created>
  <dcterms:modified xsi:type="dcterms:W3CDTF">2025-02-07T07:59:22Z</dcterms:modified>
</cp:coreProperties>
</file>