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25" windowWidth="15765" windowHeight="12315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доходы'!$A$4:$K$157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доходы'!$A$1:$K$157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D142" i="5" l="1"/>
  <c r="E146" i="5" l="1"/>
  <c r="E145" i="5"/>
  <c r="D38" i="5" l="1"/>
  <c r="D41" i="5"/>
  <c r="C41" i="5" l="1"/>
  <c r="D9" i="5"/>
  <c r="D94" i="5" l="1"/>
  <c r="D65" i="5" l="1"/>
  <c r="C65" i="5"/>
  <c r="E151" i="5"/>
  <c r="E150" i="5"/>
  <c r="E149" i="5"/>
  <c r="E148" i="5"/>
  <c r="E147" i="5"/>
  <c r="E144" i="5"/>
  <c r="E143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6" i="5"/>
  <c r="E75" i="5"/>
  <c r="E74" i="5"/>
  <c r="E73" i="5"/>
  <c r="E72" i="5"/>
  <c r="E71" i="5"/>
  <c r="E70" i="5"/>
  <c r="E69" i="5"/>
  <c r="E68" i="5"/>
  <c r="E67" i="5"/>
  <c r="E66" i="5"/>
  <c r="E65" i="5" s="1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78" i="5" l="1"/>
  <c r="E77" i="5" s="1"/>
  <c r="D26" i="5"/>
  <c r="D70" i="5"/>
  <c r="D69" i="5" s="1"/>
  <c r="D77" i="5"/>
  <c r="C108" i="5" l="1"/>
  <c r="C127" i="5"/>
  <c r="J142" i="5" l="1"/>
  <c r="G142" i="5"/>
  <c r="D101" i="5" l="1"/>
  <c r="E142" i="5"/>
  <c r="D108" i="5" l="1"/>
  <c r="K92" i="5" l="1"/>
  <c r="K91" i="5"/>
  <c r="K84" i="5"/>
  <c r="K83" i="5"/>
  <c r="K82" i="5"/>
  <c r="K81" i="5"/>
  <c r="K80" i="5"/>
  <c r="K79" i="5"/>
  <c r="K78" i="5"/>
  <c r="K77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46" i="5"/>
  <c r="K45" i="5"/>
  <c r="K44" i="5"/>
  <c r="K43" i="5"/>
  <c r="K42" i="5"/>
  <c r="K41" i="5"/>
  <c r="K40" i="5"/>
  <c r="K39" i="5"/>
  <c r="K37" i="5"/>
  <c r="K36" i="5"/>
  <c r="K35" i="5"/>
  <c r="K34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5" i="5"/>
  <c r="K14" i="5"/>
  <c r="K13" i="5"/>
  <c r="K12" i="5"/>
  <c r="H92" i="5"/>
  <c r="H91" i="5"/>
  <c r="H84" i="5"/>
  <c r="H83" i="5"/>
  <c r="H82" i="5"/>
  <c r="H81" i="5"/>
  <c r="H80" i="5"/>
  <c r="H79" i="5"/>
  <c r="H77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46" i="5"/>
  <c r="H45" i="5"/>
  <c r="H44" i="5"/>
  <c r="H43" i="5"/>
  <c r="H42" i="5"/>
  <c r="H41" i="5"/>
  <c r="H40" i="5"/>
  <c r="H39" i="5"/>
  <c r="H37" i="5"/>
  <c r="H36" i="5"/>
  <c r="H35" i="5"/>
  <c r="H34" i="5"/>
  <c r="H32" i="5"/>
  <c r="H31" i="5"/>
  <c r="H30" i="5"/>
  <c r="H29" i="5"/>
  <c r="H28" i="5"/>
  <c r="H27" i="5"/>
  <c r="H25" i="5"/>
  <c r="H24" i="5"/>
  <c r="H23" i="5"/>
  <c r="H22" i="5"/>
  <c r="H21" i="5"/>
  <c r="H20" i="5"/>
  <c r="H19" i="5"/>
  <c r="H18" i="5"/>
  <c r="H15" i="5"/>
  <c r="H14" i="5"/>
  <c r="H13" i="5"/>
  <c r="H12" i="5"/>
  <c r="E46" i="5"/>
  <c r="E44" i="5"/>
  <c r="E43" i="5"/>
  <c r="E42" i="5"/>
  <c r="E40" i="5"/>
  <c r="E39" i="5"/>
  <c r="E37" i="5"/>
  <c r="E36" i="5"/>
  <c r="E35" i="5"/>
  <c r="E34" i="5"/>
  <c r="E32" i="5"/>
  <c r="E31" i="5"/>
  <c r="E30" i="5"/>
  <c r="E29" i="5"/>
  <c r="E28" i="5"/>
  <c r="E27" i="5"/>
  <c r="E25" i="5"/>
  <c r="E24" i="5"/>
  <c r="E23" i="5"/>
  <c r="E22" i="5"/>
  <c r="E21" i="5"/>
  <c r="E20" i="5"/>
  <c r="E19" i="5"/>
  <c r="E18" i="5"/>
  <c r="E15" i="5"/>
  <c r="E14" i="5"/>
  <c r="E13" i="5"/>
  <c r="E12" i="5"/>
  <c r="F33" i="5" l="1"/>
  <c r="H33" i="5" s="1"/>
  <c r="C33" i="5"/>
  <c r="E33" i="5" s="1"/>
  <c r="I11" i="5"/>
  <c r="K11" i="5" s="1"/>
  <c r="I17" i="5"/>
  <c r="K17" i="5" s="1"/>
  <c r="F17" i="5"/>
  <c r="H17" i="5" s="1"/>
  <c r="I33" i="5"/>
  <c r="I38" i="5"/>
  <c r="K38" i="5" s="1"/>
  <c r="F78" i="5"/>
  <c r="H78" i="5" s="1"/>
  <c r="F38" i="5"/>
  <c r="H38" i="5" s="1"/>
  <c r="F26" i="5"/>
  <c r="H26" i="5" s="1"/>
  <c r="F11" i="5"/>
  <c r="H11" i="5" s="1"/>
  <c r="C26" i="5"/>
  <c r="E26" i="5" s="1"/>
  <c r="C17" i="5"/>
  <c r="E17" i="5" s="1"/>
  <c r="C11" i="5"/>
  <c r="E11" i="5" s="1"/>
  <c r="C45" i="5"/>
  <c r="E45" i="5" s="1"/>
  <c r="C52" i="5"/>
  <c r="C56" i="5"/>
  <c r="C91" i="5"/>
  <c r="C83" i="5"/>
  <c r="C81" i="5"/>
  <c r="C79" i="5"/>
  <c r="C78" i="5"/>
  <c r="I10" i="5" l="1"/>
  <c r="K10" i="5" s="1"/>
  <c r="C77" i="5"/>
  <c r="F10" i="5"/>
  <c r="H10" i="5" s="1"/>
  <c r="K33" i="5"/>
  <c r="C16" i="5"/>
  <c r="E16" i="5" s="1"/>
  <c r="C55" i="5"/>
  <c r="C10" i="5"/>
  <c r="E10" i="5" s="1"/>
  <c r="F16" i="5"/>
  <c r="H16" i="5" s="1"/>
  <c r="I16" i="5"/>
  <c r="K16" i="5" s="1"/>
  <c r="F9" i="5" l="1"/>
  <c r="H9" i="5" s="1"/>
  <c r="I9" i="5"/>
  <c r="K9" i="5" s="1"/>
  <c r="E41" i="5"/>
  <c r="C38" i="5"/>
  <c r="E38" i="5" s="1"/>
  <c r="K148" i="5"/>
  <c r="K147" i="5"/>
  <c r="K144" i="5"/>
  <c r="K143" i="5"/>
  <c r="K141" i="5"/>
  <c r="K140" i="5"/>
  <c r="K139" i="5"/>
  <c r="K138" i="5"/>
  <c r="K137" i="5"/>
  <c r="K136" i="5"/>
  <c r="K133" i="5"/>
  <c r="K132" i="5"/>
  <c r="K131" i="5"/>
  <c r="K130" i="5"/>
  <c r="K129" i="5"/>
  <c r="K128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 s="1"/>
  <c r="K110" i="5"/>
  <c r="K109" i="5"/>
  <c r="K105" i="5"/>
  <c r="K104" i="5"/>
  <c r="K103" i="5"/>
  <c r="K102" i="5"/>
  <c r="H148" i="5"/>
  <c r="H147" i="5"/>
  <c r="H144" i="5"/>
  <c r="H143" i="5"/>
  <c r="H141" i="5"/>
  <c r="H140" i="5"/>
  <c r="H139" i="5"/>
  <c r="H138" i="5"/>
  <c r="H137" i="5"/>
  <c r="H136" i="5"/>
  <c r="H133" i="5"/>
  <c r="H132" i="5"/>
  <c r="H131" i="5"/>
  <c r="H130" i="5"/>
  <c r="H129" i="5"/>
  <c r="H128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 s="1"/>
  <c r="H110" i="5"/>
  <c r="H109" i="5"/>
  <c r="H105" i="5"/>
  <c r="H104" i="5"/>
  <c r="H103" i="5"/>
  <c r="H102" i="5"/>
  <c r="D127" i="5"/>
  <c r="I142" i="5"/>
  <c r="K142" i="5" s="1"/>
  <c r="J127" i="5"/>
  <c r="I127" i="5"/>
  <c r="G127" i="5"/>
  <c r="F127" i="5"/>
  <c r="F142" i="5"/>
  <c r="H142" i="5" s="1"/>
  <c r="C142" i="5"/>
  <c r="J101" i="5"/>
  <c r="I101" i="5"/>
  <c r="G101" i="5"/>
  <c r="F101" i="5"/>
  <c r="J108" i="5"/>
  <c r="I108" i="5"/>
  <c r="G108" i="5"/>
  <c r="F108" i="5"/>
  <c r="C101" i="5"/>
  <c r="C9" i="5" l="1"/>
  <c r="H101" i="5"/>
  <c r="H127" i="5"/>
  <c r="C100" i="5"/>
  <c r="C99" i="5" s="1"/>
  <c r="K101" i="5"/>
  <c r="G100" i="5"/>
  <c r="G99" i="5" s="1"/>
  <c r="K127" i="5"/>
  <c r="I100" i="5"/>
  <c r="I99" i="5" s="1"/>
  <c r="I152" i="5" s="1"/>
  <c r="J100" i="5"/>
  <c r="J99" i="5" s="1"/>
  <c r="J152" i="5" s="1"/>
  <c r="F100" i="5"/>
  <c r="D100" i="5"/>
  <c r="E100" i="5" s="1"/>
  <c r="H108" i="5"/>
  <c r="K108" i="5"/>
  <c r="F69" i="4"/>
  <c r="D69" i="4"/>
  <c r="F68" i="4"/>
  <c r="D68" i="4"/>
  <c r="K152" i="5" l="1"/>
  <c r="F99" i="5"/>
  <c r="F152" i="5"/>
  <c r="D99" i="5"/>
  <c r="E9" i="5"/>
  <c r="C152" i="5"/>
  <c r="K100" i="5"/>
  <c r="H99" i="5"/>
  <c r="K99" i="5"/>
  <c r="H100" i="5"/>
  <c r="G152" i="5"/>
  <c r="G4" i="4"/>
  <c r="E12" i="4"/>
  <c r="D152" i="5" l="1"/>
  <c r="E99" i="5"/>
  <c r="E152" i="5"/>
  <c r="H152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<sst xmlns="http://schemas.openxmlformats.org/spreadsheetml/2006/main" count="860" uniqueCount="615">
  <si>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</si>
  <si>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</si>
  <si>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</si>
  <si>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</si>
  <si>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</si>
  <si>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</si>
  <si>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</si>
  <si>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</si>
  <si>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</si>
  <si>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</si>
  <si>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</si>
  <si>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</si>
  <si>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</si>
  <si>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</si>
  <si>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</si>
  <si>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</si>
  <si>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</si>
  <si>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</si>
  <si>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</si>
  <si>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</si>
  <si>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</si>
  <si>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</si>
  <si>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</si>
  <si>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</si>
  <si>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</si>
  <si>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</si>
  <si>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</si>
  <si>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</si>
  <si>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</si>
  <si>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</si>
  <si>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</si>
  <si>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</si>
  <si>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</si>
  <si>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</si>
  <si>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</si>
  <si>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</si>
  <si>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</si>
  <si>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</si>
  <si>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</si>
  <si>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</si>
  <si>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</si>
  <si>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</si>
  <si>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</si>
  <si>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</si>
  <si>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</si>
  <si>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</si>
  <si>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</si>
  <si>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</si>
  <si>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</si>
  <si>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</si>
  <si>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</si>
  <si>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</si>
  <si>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</si>
  <si>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</si>
  <si>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</si>
  <si>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</si>
  <si>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</si>
  <si>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</si>
  <si>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</si>
  <si>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</si>
  <si>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</si>
  <si>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</si>
  <si>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</si>
  <si>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</si>
  <si>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</si>
  <si>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</si>
  <si>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</si>
  <si>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</si>
  <si>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</si>
  <si>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</si>
  <si>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</si>
  <si>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</si>
  <si>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</si>
  <si>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</si>
  <si>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</si>
  <si>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</si>
  <si>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</si>
  <si>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</si>
  <si>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</si>
  <si>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</si>
  <si>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</si>
  <si>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</si>
  <si>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</si>
  <si>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</si>
  <si>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</si>
  <si>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</si>
  <si>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</si>
  <si>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</si>
  <si>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</si>
  <si>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</si>
  <si>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</si>
  <si>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</si>
  <si>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</si>
  <si>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</si>
  <si>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</si>
  <si>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</si>
  <si>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</si>
  <si>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</si>
  <si>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</si>
  <si>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</si>
  <si>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</si>
  <si>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</si>
  <si>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</si>
  <si>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</si>
  <si>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</si>
  <si>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</si>
  <si>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</si>
  <si>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</si>
  <si>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</si>
  <si>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</si>
  <si>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</si>
  <si>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</si>
  <si>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</si>
  <si>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</si>
  <si>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</si>
  <si>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</si>
  <si>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</si>
  <si>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</si>
  <si>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</si>
  <si>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</si>
  <si>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</si>
  <si>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</si>
  <si>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</si>
  <si>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</si>
  <si>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</si>
  <si>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</si>
  <si>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</si>
  <si>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</si>
  <si>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</si>
  <si>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</si>
  <si>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</si>
  <si>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</si>
  <si>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</si>
  <si>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</si>
  <si>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</si>
  <si>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</si>
  <si>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</si>
  <si>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</si>
  <si>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</si>
  <si>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</si>
  <si>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</si>
  <si>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</si>
  <si>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</si>
  <si>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</si>
  <si>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</si>
  <si>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</si>
  <si>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</si>
  <si>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</si>
  <si>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</si>
  <si>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</si>
  <si>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</si>
  <si>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</si>
  <si>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</si>
  <si>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</si>
  <si>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</si>
  <si>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</si>
  <si>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</si>
  <si>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</si>
  <si>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</si>
  <si>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</si>
  <si>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</si>
  <si>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</si>
  <si>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</si>
  <si>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</si>
  <si>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</si>
  <si>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</si>
  <si>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</si>
  <si>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</si>
  <si>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</si>
  <si>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</si>
  <si>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</si>
  <si>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</si>
  <si>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</si>
  <si>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</si>
  <si>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</si>
  <si>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</si>
  <si>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</si>
  <si>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</si>
  <si>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</si>
  <si>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</si>
  <si>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</si>
  <si>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</si>
  <si>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</si>
  <si>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</si>
  <si>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</si>
  <si>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</si>
  <si>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</si>
  <si>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</si>
  <si>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</si>
  <si>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</si>
  <si>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</si>
  <si>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</si>
  <si>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</si>
  <si>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</si>
  <si>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</si>
  <si>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</si>
  <si>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</si>
  <si>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</si>
  <si>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</si>
  <si>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</si>
  <si>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</si>
  <si>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</si>
  <si>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</si>
  <si>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</si>
  <si>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</si>
  <si>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</si>
  <si>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</si>
  <si>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</si>
  <si>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</si>
  <si>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</si>
  <si>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</si>
  <si>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</si>
  <si>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</si>
  <si>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</si>
  <si>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</si>
  <si>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</si>
  <si>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</si>
  <si>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</si>
  <si>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</si>
  <si>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</si>
  <si>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</si>
  <si>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</si>
  <si>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</si>
  <si>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</si>
  <si>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</si>
  <si>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</si>
  <si>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</si>
  <si>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</si>
  <si>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</si>
  <si>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</si>
  <si>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</si>
  <si>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</si>
  <si>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</si>
  <si>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</si>
  <si>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</si>
  <si>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</si>
  <si>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</si>
  <si>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</si>
  <si>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</si>
  <si>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</si>
  <si>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</si>
  <si>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</si>
  <si>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</si>
  <si>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</si>
  <si>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</si>
  <si>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</si>
  <si>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</si>
  <si>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</si>
  <si>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</si>
  <si>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</si>
  <si>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</si>
  <si>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</si>
  <si>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</si>
  <si>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</si>
  <si>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</si>
  <si>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</si>
  <si>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</si>
  <si>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</si>
  <si>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</si>
  <si>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</si>
  <si>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</si>
  <si>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</si>
  <si>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</si>
  <si>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</si>
  <si>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</si>
  <si>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</si>
  <si>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</si>
  <si>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</si>
  <si>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</si>
  <si>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</si>
  <si>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</si>
  <si>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</si>
  <si>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</si>
  <si>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</si>
  <si>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</si>
  <si>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</si>
  <si>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</si>
  <si>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</si>
  <si>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</si>
  <si>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</si>
  <si>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</si>
  <si>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</si>
  <si>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</si>
  <si>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</si>
  <si>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</si>
  <si>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</si>
  <si>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</si>
  <si>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</si>
  <si>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</si>
  <si>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</si>
  <si>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</si>
  <si>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</si>
  <si>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</si>
  <si>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</si>
  <si>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</si>
  <si>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</si>
  <si>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</si>
  <si>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</si>
  <si>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</si>
  <si>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</si>
  <si>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</si>
  <si>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</si>
  <si>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</si>
  <si>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</si>
  <si>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</si>
  <si>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</si>
  <si>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</si>
  <si>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</si>
  <si>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</si>
  <si>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</si>
  <si>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</si>
  <si>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</si>
  <si>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</si>
  <si>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</si>
  <si>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</si>
  <si>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</si>
  <si>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</si>
  <si>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</si>
  <si>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</si>
  <si>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</si>
  <si>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</si>
  <si>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рублей</t>
  </si>
  <si>
    <t>Код бюджетной классификации</t>
  </si>
  <si>
    <t>Сумма на 2020 год</t>
  </si>
  <si>
    <t>Сумма на 2021 год</t>
  </si>
  <si>
    <t>Сумма на 2020 год с учетом изменений</t>
  </si>
  <si>
    <t>Сумма на 2021 год с учетом изменений</t>
  </si>
  <si>
    <t>…</t>
  </si>
  <si>
    <t>Сумма на 2022 год</t>
  </si>
  <si>
    <t>Сумма на 2022 год с учетом изменений</t>
  </si>
  <si>
    <t>Изменение на 2020 год (+/-)</t>
  </si>
  <si>
    <t>Изменение на 2021 год (+/-)</t>
  </si>
  <si>
    <t>Изменение на 2022 год (+/-)</t>
  </si>
  <si>
    <t>Брасовского муниципального района Брянской области на 2020-2022 годы</t>
  </si>
  <si>
    <t>Субсидия бюджетам на поддержку отрасли культура</t>
  </si>
  <si>
    <t>Субсидия бюджетам муниципальных районов на поддекжку отрасли культуры</t>
  </si>
  <si>
    <t>202 00000 00 0000 000</t>
  </si>
  <si>
    <t>202 25519 00 0000150</t>
  </si>
  <si>
    <t>202 25210 05 0000 150</t>
  </si>
  <si>
    <t>202 25210 00 0000 150</t>
  </si>
  <si>
    <t>﻿Субсидии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</si>
  <si>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﻿Субсидии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</si>
  <si>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202 25467 05 0000 150</t>
  </si>
  <si>
    <t>202 25467 00 0000 150</t>
  </si>
  <si>
    <t>202 29999 05 0000 150</t>
  </si>
  <si>
    <t>202 29999 00 0000 150</t>
  </si>
  <si>
    <t>﻿Прочие субсидии бюджетам муниципальных районов</t>
  </si>
  <si>
    <t>﻿Прочие субсидии</t>
  </si>
  <si>
    <t>﻿Субсидии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</si>
  <si>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﻿Субсидии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</si>
  <si>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202 25519 05 0000 150</t>
  </si>
  <si>
    <t>Безвозмездные поступления от других бюджетов бюджетной системы Российской Федерации</t>
  </si>
  <si>
    <t>202 20000 00 0000 150</t>
  </si>
  <si>
    <t>Субсидии бюджетам бюджетной системы Российской Федерации    ( межбюджетные субсидии)</t>
  </si>
  <si>
    <t xml:space="preserve">                                                                                                                                                                                                                         Приложение 1 к пояснительной записке к проекту  решения  районного                                                                                                                                                         Совета народных депутатов " О внесении  изменений в решение " О бюджете Брасовского муниципального района Брянской области  на 2020 год и  на плановый период 2021 и 2022 годов""
</t>
  </si>
  <si>
    <t>202 15002 05 0000 150</t>
  </si>
  <si>
    <t>202 15002 00 0000 150</t>
  </si>
  <si>
    <t>202 15001 05 0000 150</t>
  </si>
  <si>
    <t>202 15001 00 0000 150</t>
  </si>
  <si>
    <t>202 10000 00 0000 150</t>
  </si>
  <si>
    <t>202 200 77 00 0000 150</t>
  </si>
  <si>
    <t>202 200 77 05 0000 150</t>
  </si>
  <si>
    <t>202 25 228 00 0000 150</t>
  </si>
  <si>
    <t>202 25 228 05 0000 150</t>
  </si>
  <si>
    <t>202 25243 00 0000 150</t>
  </si>
  <si>
    <t>202 25243 05 0000 150</t>
  </si>
  <si>
    <t>202 25497 00 0000 150</t>
  </si>
  <si>
    <t>202 25497 05 0000 150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</si>
  <si>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</si>
  <si>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</si>
  <si>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</si>
  <si>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</si>
  <si>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бюджетной системы Российской Федерации</t>
  </si>
  <si>
    <t>﻿Субсидии бюджетам на софинансирование капитальных вложений в объекты муниципальной собственности</t>
  </si>
  <si>
    <t>﻿Субсидии бюджетам муниципальных районов на софинансирование капитальных вложений в объекты муниципальной собственности</t>
  </si>
  <si>
    <t>﻿Субсидии бюджетам муниципальных районов на оснащение объектов спортивной инфраструктуры спортивно-технологическим оборудованием</t>
  </si>
  <si>
    <t>﻿Субсидии бюджетам на строительство и реконструкцию (модернизацию) объектов питьевого водоснабжения</t>
  </si>
  <si>
    <t>﻿Субсидии бюджетам муниципальных районов на строительство и реконструкцию (модернизацию) объектов питьевого водоснабжения</t>
  </si>
  <si>
    <t>﻿Субсидии бюджетам на оснащение объектов спортивной инфраструктуры спортивно-технологическим оборудованием</t>
  </si>
  <si>
    <t>﻿Субсидии бюджетам муниципальных районов на реализацию мероприятий по обеспечению жильем молодых семей</t>
  </si>
  <si>
    <t>﻿Субсидии бюджетам на реализацию мероприятий по обеспечению жильем молодых семей</t>
  </si>
  <si>
    <t>202 30000 00 0000 150</t>
  </si>
  <si>
    <t>202 30024 00 0000 150</t>
  </si>
  <si>
    <t>202 30024 05 0000 150</t>
  </si>
  <si>
    <t>202 30029 00 00000 150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</si>
  <si>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</si>
  <si>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</si>
  <si>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</si>
  <si>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</si>
  <si>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</si>
  <si>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</si>
  <si>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</si>
  <si>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202 35260 00 0000 150</t>
  </si>
  <si>
    <t>202 35260 05 0000 150</t>
  </si>
  <si>
    <t>202 40000 00 0000 150</t>
  </si>
  <si>
    <t>202 40014 00 0000 150</t>
  </si>
  <si>
    <t>202 40014 05 0000 150</t>
  </si>
  <si>
    <t>202 49999 00 0000 150</t>
  </si>
  <si>
    <t>202 49999 05 0000 150</t>
  </si>
  <si>
    <t>итого: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</si>
  <si>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</si>
  <si>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</si>
  <si>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</si>
  <si>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</si>
  <si>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муниципальных районов на компенсацию части  платы,взимаемой  с родителей ( законных представителей ) за присмотр и уход за детьми,посещающими образовательные организации,реализующие образовательные программы дошкольного образования</t>
  </si>
  <si>
    <t>Субвенции бюджетам 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</si>
  <si>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 муниципальных районов  на обеспечение  предоставления  жилых помещений детям- сиротам  и детям, оставшимся без попечения родителей,лицам из  их числа по договорам  найма  специализированных   жилых 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</si>
  <si>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</si>
  <si>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</si>
  <si>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 бюджетам   на осуществление полномочий 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</si>
  <si>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 бюджетам  муниципальных районов  на осуществление полномочий по  составлению ( изменению ) списков кандидатов  в присяжные заседатели федеральных судов общей юрисдикции в Российской Федерации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</si>
  <si>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</si>
  <si>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</si>
  <si>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</si>
  <si>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Межбюджетные трансферты, передаваемые бюджетам муниципальных образований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</si>
  <si>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 муниципальных районов  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</si>
  <si>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</si>
  <si>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</si>
  <si>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</si>
  <si>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</si>
  <si>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</si>
  <si>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</si>
  <si>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</si>
  <si>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</si>
  <si>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103 00000 00 0000 000</t>
  </si>
  <si>
    <t>103 02000 01 0000 110</t>
  </si>
  <si>
    <t>103 02230 01 0000 110</t>
  </si>
  <si>
    <t>1 03 02231 01 0000 110</t>
  </si>
  <si>
    <t>103 02240 01 0000 110</t>
  </si>
  <si>
    <t>1 03 02241 01 0000 110</t>
  </si>
  <si>
    <t>103 02250 01 0000 110</t>
  </si>
  <si>
    <t>1 03 02251 01 0000 110</t>
  </si>
  <si>
    <t>103 02260 01 0000 110</t>
  </si>
  <si>
    <t>1 03 02261 01 0000 110</t>
  </si>
  <si>
    <t>1 05 00000 00 0000 000</t>
  </si>
  <si>
    <t>1 05 02000 02 0000 110</t>
  </si>
  <si>
    <t>105  02010 02 0000 110</t>
  </si>
  <si>
    <t>1 05 03000 01 0000 110</t>
  </si>
  <si>
    <t>1 05 03010 01 0000 110</t>
  </si>
  <si>
    <t>105 04000 02 0000 110</t>
  </si>
  <si>
    <t>105 04020 02 0000 110</t>
  </si>
  <si>
    <t>1 08 00000 00 0000 000</t>
  </si>
  <si>
    <t>1 08 03000 01 0000 110</t>
  </si>
  <si>
    <t>1 08 03010 01 0000 110</t>
  </si>
  <si>
    <t>1 08 07000 01 0000 110</t>
  </si>
  <si>
    <t>108 07 150 01 0000 110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</si>
  <si>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</si>
  <si>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</si>
  <si>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 в соответствии  со статьями 227,227.1и 228 Налогового  кодекса  Российской Федерации</t>
  </si>
  <si>
    <t>Налог на доходы  физических лиц с доходов, полученных от осуществления  деятельности  физическими лицами , зарегистрированными  в качестве индивидуальных предпринимателей, нотариусов, занимающихся частной практикой,адвокатов,учредивших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</si>
  <si>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 физических лиц с доходов,полученных физическими лицами в соответствии со статьей 228 Налогового кодекса Российской  Федерации</t>
  </si>
  <si>
    <t>Налог на доходы физических лиц в виде фиксированных авансовых платежей с доходов,полученных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227.1. Налогового  кодекса Российской Федерации</t>
  </si>
  <si>
    <t>Налоги на товары ( работы ,услуги ),реализуемые на территории Российской Федерации</t>
  </si>
  <si>
    <t>Акцизы по подакцизным товарам ( продукции 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</si>
  <si>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</si>
  <si>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</si>
  <si>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</si>
  <si>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</si>
  <si>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</si>
  <si>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</si>
  <si>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</si>
  <si>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</si>
  <si>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</si>
  <si>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</si>
  <si>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</si>
  <si>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 в связи с применением  патентной  системы налогообложения</t>
  </si>
  <si>
    <t>Налог, взимаемый  в связи с применением патентной  системы налогообложения, зачисляемый 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</si>
  <si>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</si>
  <si>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</si>
  <si>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</si>
  <si>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юридических значимых действий</t>
  </si>
  <si>
    <t>Государственная пошлина за выдачу разрешения на установку  рекламной конструкции</t>
  </si>
  <si>
    <t>1 11 00000 00 0000 000</t>
  </si>
  <si>
    <t>111 01 000 00 0000 120</t>
  </si>
  <si>
    <t>111 01 050 05 0000 120</t>
  </si>
  <si>
    <t>1 11 05000 00 0000 120</t>
  </si>
  <si>
    <t>1 11 05010 00 0000 120</t>
  </si>
  <si>
    <t>1 11 05013 05 0000 120</t>
  </si>
  <si>
    <t>1 11 05030 00 0000 120</t>
  </si>
  <si>
    <t>1 11 05035 05 0000 120</t>
  </si>
  <si>
    <t>1 11 05013 13 0000 120</t>
  </si>
  <si>
    <t>111 09000 00  0000 120</t>
  </si>
  <si>
    <t>111 09040 00  0000 120</t>
  </si>
  <si>
    <t>111 09045 05  0000 120</t>
  </si>
  <si>
    <t>ДОХОДЫ ОТ ИСПОЛЬЗОВАНИЯ ИМУЩЕСТВА, НАХОДЯЩЕГОСЯ В ГОСУДАРСТВЕННОЙ И МУНИЦИПАЛЬНОЙ СОБСТВЕННОСТИ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</si>
  <si>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Российской Федерации ,субъектим Российской Федерации или муниципальным образованиям</t>
  </si>
  <si>
    <t>Доходы в виде прибыли , приходящейся на доли в уставных ( складочных ) капиталах хозяйственных  товариществ и обществ, или дивидендов по акциям , принадлежащим  муниципальным районам</t>
  </si>
  <si>
    <t>Доходы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 в том числе казенных)</t>
  </si>
  <si>
    <t>Доходы получаемые в виде арендной платы за земельные участки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</si>
  <si>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 продажи права на заключение договоров аренды указанных земельных участков</t>
  </si>
  <si>
    <t>Доходы от  сдачи в аренду  имущества, находящегося  в оперативном управлении  органов государственной власти,органов местного самоуправления ,государственных  внебюджетных фондов и созданных  ими учреждений  ( за исключением  имущества бюджетных и автономных  учреждений )</t>
  </si>
  <si>
    <t>Доходы от  сдачи в аренду  имущества, находящегося  в оперативном управлении  органов  управления  муниципальных районов и созданных  ими учреждений  ( за исключением  имущества  муниципальных бюджетных и автономных  учреждений 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</si>
  <si>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</si>
  <si>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</si>
  <si>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</si>
  <si>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</si>
  <si>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 ПРИ ПОЛЬЗОВАНИИ  ПРИРОДНЫМИ РЕСУРСАМИ</t>
  </si>
  <si>
    <t>1 12 01000 01 0000 120</t>
  </si>
  <si>
    <t>Плата  за негативное воздействие на окружающую среду</t>
  </si>
  <si>
    <t>1 13 00000 00 0000 000</t>
  </si>
  <si>
    <t>1 12 01010 01 0000 120</t>
  </si>
  <si>
    <t>1 12 01030 01 0000 120</t>
  </si>
  <si>
    <t>Плата  за выбросы загрязняющих веществ  в водные объекты</t>
  </si>
  <si>
    <t>1 12 01040 01 0000 120</t>
  </si>
  <si>
    <t>Плата  за  размещение отходов производства и потребления</t>
  </si>
  <si>
    <t>1 12 01041 01 0000 120</t>
  </si>
  <si>
    <t xml:space="preserve">Плата  за  размещение отходов производства </t>
  </si>
  <si>
    <t>﻿ДОХОДЫ ОТ ОКАЗАНИЯ ПЛАТНЫХ УСЛУГ И КОМПЕНСАЦИИ ЗАТРАТ ГОСУДАРСТВА</t>
  </si>
  <si>
    <t>1 13 02000 00 0000 130</t>
  </si>
  <si>
    <t>﻿Доходы от компенсации затрат государства</t>
  </si>
  <si>
    <t>113 02060 00 0000 130</t>
  </si>
  <si>
    <t>﻿Доходы, поступающие в порядке возмещения расходов, понесенных в связи с эксплуатацией имущества</t>
  </si>
  <si>
    <t>1 13 02065 05 0000 130</t>
  </si>
  <si>
    <t>﻿Доходы, поступающие в порядке возмещения расходов, понесенных в связи с эксплуатацией имущества муниципальных районов</t>
  </si>
  <si>
    <t>Плата  за выбросы загрязняющих веществ  в атмосферный воздух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</si>
  <si>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</si>
  <si>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</si>
  <si>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</si>
  <si>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</si>
  <si>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</si>
  <si>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</si>
  <si>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</si>
  <si>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</si>
  <si>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116 00000 00 0000 000</t>
  </si>
  <si>
    <t>ШТРАФЫ, САНКЦИИ, ВОЗМЕЩЕНИЕ УЩЕРБА</t>
  </si>
  <si>
    <t>﻿1 16 01000 01 0000 140</t>
  </si>
  <si>
    <t>﻿Административные штрафы, установленные Кодексом Российской Федерации об административных правонарушениях</t>
  </si>
  <si>
    <t>116 01070 01 0000 140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</si>
  <si>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</si>
  <si>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116 01073 01 0000 140</t>
  </si>
  <si>
    <t>﻿Административные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</si>
  <si>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﻿1 16 01050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</si>
  <si>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</si>
  <si>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116 01053 01 0000 140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</si>
  <si>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</si>
  <si>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﻿1 16 01060 01 0000 140</t>
  </si>
  <si>
    <t>А﻿дминистративные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</si>
  <si>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116 01063 01 0000 140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</si>
  <si>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</si>
  <si>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116 01200 00 0000 140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</si>
  <si>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</si>
  <si>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116 01203 01 0000 140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</si>
  <si>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</si>
  <si>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</si>
  <si>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114 06000 00 0000 430</t>
  </si>
  <si>
    <t>114 06010 00 0000 430</t>
  </si>
  <si>
    <t>114 06013 05 0000 430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</si>
  <si>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</si>
  <si>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</si>
  <si>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</si>
  <si>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202 35469 05 0000 150</t>
  </si>
  <si>
    <t>202 35469 00 0000 150</t>
  </si>
  <si>
    <t>207 05030 05 0000 150</t>
  </si>
  <si>
    <t>207 05000 05 0000 150</t>
  </si>
  <si>
    <t>207 00000 00 0000 150</t>
  </si>
  <si>
    <t>Прочие безвозмездные поступления в бюджеты муниципальных районов</t>
  </si>
  <si>
    <t>Субвенции бюджетам муниципальных районов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</si>
  <si>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</si>
  <si>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</si>
  <si>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</si>
  <si>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202 250 97 05 0000 150</t>
  </si>
  <si>
    <t>202 250 97 00 0000 150</t>
  </si>
  <si>
    <t>ПРОЧИЕ БЕЗВОЗМЕЗДНЫЕ  ПОСТУПЛЕНИЯ</t>
  </si>
  <si>
    <t>202 15853 05 0000 150</t>
  </si>
  <si>
    <t>202 15853 00 0000 150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</si>
  <si>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</si>
  <si>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бюджетам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</si>
  <si>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1 11 05075 05 0000 120</t>
  </si>
  <si>
    <t>116 01153 01 0000 140</t>
  </si>
  <si>
    <t>116 01173 01 0000 140</t>
  </si>
  <si>
    <t>116 01193 01 0000 140</t>
  </si>
  <si>
    <t>116 10123 01 0000 140</t>
  </si>
  <si>
    <t>116 10129 01 0000 140</t>
  </si>
  <si>
    <t>116 11050 01 0000 140</t>
  </si>
  <si>
    <t>1 11 05313 05 0000 120</t>
  </si>
  <si>
    <t>1 11 05070 00 0000 120</t>
  </si>
  <si>
    <t>114 06313 13 0000 430</t>
  </si>
  <si>
    <t>114 06313 05 0000 430</t>
  </si>
  <si>
    <t>114 06310 00 0000 430</t>
  </si>
  <si>
    <t>114 06300 00 0000 430</t>
  </si>
  <si>
    <t>114 06013 13 0000 430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</si>
  <si>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</si>
  <si>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</si>
  <si>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</si>
  <si>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</si>
  <si>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</si>
  <si>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</si>
  <si>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1 11 05310 00 0000 120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</si>
  <si>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</si>
  <si>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</si>
  <si>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</si>
  <si>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</si>
  <si>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</si>
  <si>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</si>
  <si>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</si>
  <si>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</si>
  <si>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</si>
  <si>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</si>
  <si>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</si>
  <si>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</si>
  <si>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</si>
  <si>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</si>
  <si>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Платежи, уплачиваемые в целях возмещения вреда</t>
  </si>
  <si>
    <t>116 11000 01 0000 140</t>
  </si>
  <si>
    <t>116 10120 00 0000 140</t>
  </si>
  <si>
    <t>116 10000 00 0000 140</t>
  </si>
  <si>
    <t>116 01150 01 0000 140</t>
  </si>
  <si>
    <t>116 01170 01 0000 140</t>
  </si>
  <si>
    <t>116 01190 01 0000 140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</si>
  <si>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</si>
  <si>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</si>
  <si>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202 45303 05 0000 150</t>
  </si>
  <si>
    <t>202 45303 00 0000 150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</si>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</sst>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0_ ;[Red]\-#,##0.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4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21" fillId="2" borderId="0" xfId="0" applyFont="1" applyFill="1" applyAlignment="1">
      <alignment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7" borderId="1" xfId="0" quotePrefix="1" applyNumberFormat="1" applyFont="1" applyFill="1" applyBorder="1" applyAlignment="1">
      <alignment horizontal="center" vertical="center" wrapText="1"/>
    </xf>
    <xf numFmtId="0" fontId="23" fillId="7" borderId="1" xfId="0" applyNumberFormat="1" applyFont="1" applyFill="1" applyBorder="1" applyAlignment="1">
      <alignment horizontal="left" vertical="center" wrapText="1"/>
    </xf>
    <xf numFmtId="4" fontId="23" fillId="7" borderId="1" xfId="0" applyNumberFormat="1" applyFont="1" applyFill="1" applyBorder="1" applyAlignment="1">
      <alignment horizontal="center" vertical="center" wrapText="1"/>
    </xf>
    <xf numFmtId="0" fontId="23" fillId="2" borderId="1" xfId="0" quotePrefix="1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left" vertical="center" wrapText="1"/>
    </xf>
    <xf numFmtId="0" fontId="23" fillId="0" borderId="1" xfId="0" quotePrefix="1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" fontId="23" fillId="0" borderId="1" xfId="0" quotePrefix="1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Alignment="1">
      <alignment vertical="top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top" wrapText="1"/>
    </xf>
    <xf numFmtId="0" fontId="21" fillId="0" borderId="7" xfId="0" quotePrefix="1" applyNumberFormat="1" applyFont="1" applyFill="1" applyBorder="1" applyAlignment="1">
      <alignment horizontal="center" vertical="center" wrapText="1"/>
    </xf>
    <xf numFmtId="0" fontId="21" fillId="0" borderId="8" xfId="0" applyNumberFormat="1" applyFont="1" applyFill="1" applyBorder="1" applyAlignment="1">
      <alignment horizontal="left" vertical="center" wrapText="1"/>
    </xf>
    <xf numFmtId="1" fontId="22" fillId="0" borderId="1" xfId="0" quotePrefix="1" applyNumberFormat="1" applyFont="1" applyFill="1" applyBorder="1" applyAlignment="1">
      <alignment horizontal="center" vertical="center" wrapText="1"/>
    </xf>
    <xf numFmtId="0" fontId="22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1" fontId="22" fillId="11" borderId="1" xfId="0" quotePrefix="1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 wrapText="1"/>
    </xf>
    <xf numFmtId="1" fontId="22" fillId="12" borderId="1" xfId="0" quotePrefix="1" applyNumberFormat="1" applyFont="1" applyFill="1" applyBorder="1" applyAlignment="1">
      <alignment horizontal="center" vertical="center" wrapTex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0" fontId="21" fillId="11" borderId="1" xfId="0" applyNumberFormat="1" applyFont="1" applyFill="1" applyBorder="1" applyAlignment="1">
      <alignment horizontal="left" vertical="center" wrapText="1"/>
    </xf>
    <xf numFmtId="0" fontId="25" fillId="11" borderId="1" xfId="0" applyFont="1" applyFill="1" applyBorder="1" applyAlignment="1">
      <alignment wrapText="1"/>
    </xf>
    <xf numFmtId="0" fontId="26" fillId="0" borderId="1" xfId="0" applyFont="1" applyBorder="1"/>
    <xf numFmtId="0" fontId="25" fillId="0" borderId="1" xfId="0" applyFont="1" applyBorder="1"/>
    <xf numFmtId="0" fontId="27" fillId="0" borderId="1" xfId="0" applyFont="1" applyBorder="1"/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justify" vertical="justify" wrapText="1"/>
    </xf>
    <xf numFmtId="0" fontId="25" fillId="0" borderId="1" xfId="0" applyFont="1" applyBorder="1" applyAlignment="1">
      <alignment horizontal="left" vertical="justify" wrapText="1"/>
    </xf>
    <xf numFmtId="0" fontId="25" fillId="0" borderId="1" xfId="0" applyFont="1" applyBorder="1" applyAlignment="1">
      <alignment horizontal="justify" vertical="center"/>
    </xf>
    <xf numFmtId="0" fontId="25" fillId="0" borderId="1" xfId="0" applyFont="1" applyBorder="1" applyAlignment="1">
      <alignment horizontal="left" wrapText="1"/>
    </xf>
    <xf numFmtId="0" fontId="25" fillId="0" borderId="1" xfId="0" applyNumberFormat="1" applyFont="1" applyBorder="1" applyAlignment="1">
      <alignment vertical="justify" wrapText="1"/>
    </xf>
    <xf numFmtId="0" fontId="25" fillId="0" borderId="1" xfId="0" applyNumberFormat="1" applyFont="1" applyBorder="1" applyAlignment="1">
      <alignment wrapText="1"/>
    </xf>
    <xf numFmtId="0" fontId="26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justify" vertical="center"/>
    </xf>
    <xf numFmtId="0" fontId="25" fillId="0" borderId="1" xfId="0" applyNumberFormat="1" applyFont="1" applyFill="1" applyBorder="1" applyAlignment="1">
      <alignment horizontal="left" vertical="center" wrapText="1"/>
    </xf>
    <xf numFmtId="0" fontId="25" fillId="0" borderId="9" xfId="0" applyFont="1" applyBorder="1" applyAlignment="1">
      <alignment vertical="top" wrapText="1"/>
    </xf>
    <xf numFmtId="4" fontId="23" fillId="0" borderId="5" xfId="0" applyNumberFormat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center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0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6"/>
  <sheetViews>
    <sheetView showGridLines="0" tabSelected="1" view="pageBreakPreview" topLeftCell="E1" zoomScaleNormal="70" zoomScaleSheetLayoutView="100" workbookViewId="0">
      <pane ySplit="4" topLeftCell="A27" activePane="bottomLeft" state="frozen"/>
      <selection pane="bottomLeft" activeCell="D142" sqref="D142"/>
    </sheetView>
  </sheetViews>
  <sheetFormatPr defaultRowHeight="12.75"/>
  <cols>
    <col min="1" max="1" width="20.7109375" style="59" customWidth="1"/>
    <col min="2" max="2" width="47.7109375" style="59" customWidth="1"/>
    <col min="3" max="3" width="17.85546875" style="60" customWidth="1" collapsed="1"/>
    <col min="4" max="4" width="18.85546875" style="60" customWidth="1"/>
    <col min="5" max="5" width="17.85546875" style="60" customWidth="1"/>
    <col min="6" max="6" width="17.85546875" style="59" customWidth="1" collapsed="1"/>
    <col min="7" max="7" width="17.85546875" style="59" customWidth="1"/>
    <col min="8" max="8" width="18" style="59" customWidth="1"/>
    <col min="9" max="9" width="17.85546875" style="59" customWidth="1" collapsed="1"/>
    <col min="10" max="11" width="17.85546875" style="59" customWidth="1"/>
    <col min="12" max="12" width="15.28515625" style="59" customWidth="1"/>
    <col min="13" max="224" width="9.140625" style="59"/>
    <col min="225" max="226" width="12.28515625" style="59" customWidth="1"/>
    <col min="227" max="227" width="13.42578125" style="59" customWidth="1"/>
    <col min="228" max="228" width="59.140625" style="59" customWidth="1"/>
    <col min="229" max="229" width="18.140625" style="59" customWidth="1"/>
    <col min="230" max="230" width="32.140625" style="59" customWidth="1"/>
    <col min="231" max="231" width="86.7109375" style="59" customWidth="1"/>
    <col min="232" max="240" width="23.140625" style="59" customWidth="1"/>
    <col min="241" max="241" width="91.42578125" style="59" customWidth="1"/>
    <col min="242" max="247" width="19.140625" style="59" customWidth="1"/>
    <col min="248" max="480" width="9.140625" style="59"/>
    <col min="481" max="482" width="12.28515625" style="59" customWidth="1"/>
    <col min="483" max="483" width="13.42578125" style="59" customWidth="1"/>
    <col min="484" max="484" width="59.140625" style="59" customWidth="1"/>
    <col min="485" max="485" width="18.140625" style="59" customWidth="1"/>
    <col min="486" max="486" width="32.140625" style="59" customWidth="1"/>
    <col min="487" max="487" width="86.7109375" style="59" customWidth="1"/>
    <col min="488" max="496" width="23.140625" style="59" customWidth="1"/>
    <col min="497" max="497" width="91.42578125" style="59" customWidth="1"/>
    <col min="498" max="503" width="19.140625" style="59" customWidth="1"/>
    <col min="504" max="736" width="9.140625" style="59"/>
    <col min="737" max="738" width="12.28515625" style="59" customWidth="1"/>
    <col min="739" max="739" width="13.42578125" style="59" customWidth="1"/>
    <col min="740" max="740" width="59.140625" style="59" customWidth="1"/>
    <col min="741" max="741" width="18.140625" style="59" customWidth="1"/>
    <col min="742" max="742" width="32.140625" style="59" customWidth="1"/>
    <col min="743" max="743" width="86.7109375" style="59" customWidth="1"/>
    <col min="744" max="752" width="23.140625" style="59" customWidth="1"/>
    <col min="753" max="753" width="91.42578125" style="59" customWidth="1"/>
    <col min="754" max="759" width="19.140625" style="59" customWidth="1"/>
    <col min="760" max="992" width="9.140625" style="59"/>
    <col min="993" max="994" width="12.28515625" style="59" customWidth="1"/>
    <col min="995" max="995" width="13.42578125" style="59" customWidth="1"/>
    <col min="996" max="996" width="59.140625" style="59" customWidth="1"/>
    <col min="997" max="997" width="18.140625" style="59" customWidth="1"/>
    <col min="998" max="998" width="32.140625" style="59" customWidth="1"/>
    <col min="999" max="999" width="86.7109375" style="59" customWidth="1"/>
    <col min="1000" max="1008" width="23.140625" style="59" customWidth="1"/>
    <col min="1009" max="1009" width="91.42578125" style="59" customWidth="1"/>
    <col min="1010" max="1015" width="19.140625" style="59" customWidth="1"/>
    <col min="1016" max="1248" width="9.140625" style="59"/>
    <col min="1249" max="1250" width="12.28515625" style="59" customWidth="1"/>
    <col min="1251" max="1251" width="13.42578125" style="59" customWidth="1"/>
    <col min="1252" max="1252" width="59.140625" style="59" customWidth="1"/>
    <col min="1253" max="1253" width="18.140625" style="59" customWidth="1"/>
    <col min="1254" max="1254" width="32.140625" style="59" customWidth="1"/>
    <col min="1255" max="1255" width="86.7109375" style="59" customWidth="1"/>
    <col min="1256" max="1264" width="23.140625" style="59" customWidth="1"/>
    <col min="1265" max="1265" width="91.42578125" style="59" customWidth="1"/>
    <col min="1266" max="1271" width="19.140625" style="59" customWidth="1"/>
    <col min="1272" max="1504" width="9.140625" style="59"/>
    <col min="1505" max="1506" width="12.28515625" style="59" customWidth="1"/>
    <col min="1507" max="1507" width="13.42578125" style="59" customWidth="1"/>
    <col min="1508" max="1508" width="59.140625" style="59" customWidth="1"/>
    <col min="1509" max="1509" width="18.140625" style="59" customWidth="1"/>
    <col min="1510" max="1510" width="32.140625" style="59" customWidth="1"/>
    <col min="1511" max="1511" width="86.7109375" style="59" customWidth="1"/>
    <col min="1512" max="1520" width="23.140625" style="59" customWidth="1"/>
    <col min="1521" max="1521" width="91.42578125" style="59" customWidth="1"/>
    <col min="1522" max="1527" width="19.140625" style="59" customWidth="1"/>
    <col min="1528" max="1760" width="9.140625" style="59"/>
    <col min="1761" max="1762" width="12.28515625" style="59" customWidth="1"/>
    <col min="1763" max="1763" width="13.42578125" style="59" customWidth="1"/>
    <col min="1764" max="1764" width="59.140625" style="59" customWidth="1"/>
    <col min="1765" max="1765" width="18.140625" style="59" customWidth="1"/>
    <col min="1766" max="1766" width="32.140625" style="59" customWidth="1"/>
    <col min="1767" max="1767" width="86.7109375" style="59" customWidth="1"/>
    <col min="1768" max="1776" width="23.140625" style="59" customWidth="1"/>
    <col min="1777" max="1777" width="91.42578125" style="59" customWidth="1"/>
    <col min="1778" max="1783" width="19.140625" style="59" customWidth="1"/>
    <col min="1784" max="2016" width="9.140625" style="59"/>
    <col min="2017" max="2018" width="12.28515625" style="59" customWidth="1"/>
    <col min="2019" max="2019" width="13.42578125" style="59" customWidth="1"/>
    <col min="2020" max="2020" width="59.140625" style="59" customWidth="1"/>
    <col min="2021" max="2021" width="18.140625" style="59" customWidth="1"/>
    <col min="2022" max="2022" width="32.140625" style="59" customWidth="1"/>
    <col min="2023" max="2023" width="86.7109375" style="59" customWidth="1"/>
    <col min="2024" max="2032" width="23.140625" style="59" customWidth="1"/>
    <col min="2033" max="2033" width="91.42578125" style="59" customWidth="1"/>
    <col min="2034" max="2039" width="19.140625" style="59" customWidth="1"/>
    <col min="2040" max="2272" width="9.140625" style="59"/>
    <col min="2273" max="2274" width="12.28515625" style="59" customWidth="1"/>
    <col min="2275" max="2275" width="13.42578125" style="59" customWidth="1"/>
    <col min="2276" max="2276" width="59.140625" style="59" customWidth="1"/>
    <col min="2277" max="2277" width="18.140625" style="59" customWidth="1"/>
    <col min="2278" max="2278" width="32.140625" style="59" customWidth="1"/>
    <col min="2279" max="2279" width="86.7109375" style="59" customWidth="1"/>
    <col min="2280" max="2288" width="23.140625" style="59" customWidth="1"/>
    <col min="2289" max="2289" width="91.42578125" style="59" customWidth="1"/>
    <col min="2290" max="2295" width="19.140625" style="59" customWidth="1"/>
    <col min="2296" max="2528" width="9.140625" style="59"/>
    <col min="2529" max="2530" width="12.28515625" style="59" customWidth="1"/>
    <col min="2531" max="2531" width="13.42578125" style="59" customWidth="1"/>
    <col min="2532" max="2532" width="59.140625" style="59" customWidth="1"/>
    <col min="2533" max="2533" width="18.140625" style="59" customWidth="1"/>
    <col min="2534" max="2534" width="32.140625" style="59" customWidth="1"/>
    <col min="2535" max="2535" width="86.7109375" style="59" customWidth="1"/>
    <col min="2536" max="2544" width="23.140625" style="59" customWidth="1"/>
    <col min="2545" max="2545" width="91.42578125" style="59" customWidth="1"/>
    <col min="2546" max="2551" width="19.140625" style="59" customWidth="1"/>
    <col min="2552" max="2784" width="9.140625" style="59"/>
    <col min="2785" max="2786" width="12.28515625" style="59" customWidth="1"/>
    <col min="2787" max="2787" width="13.42578125" style="59" customWidth="1"/>
    <col min="2788" max="2788" width="59.140625" style="59" customWidth="1"/>
    <col min="2789" max="2789" width="18.140625" style="59" customWidth="1"/>
    <col min="2790" max="2790" width="32.140625" style="59" customWidth="1"/>
    <col min="2791" max="2791" width="86.7109375" style="59" customWidth="1"/>
    <col min="2792" max="2800" width="23.140625" style="59" customWidth="1"/>
    <col min="2801" max="2801" width="91.42578125" style="59" customWidth="1"/>
    <col min="2802" max="2807" width="19.140625" style="59" customWidth="1"/>
    <col min="2808" max="3040" width="9.140625" style="59"/>
    <col min="3041" max="3042" width="12.28515625" style="59" customWidth="1"/>
    <col min="3043" max="3043" width="13.42578125" style="59" customWidth="1"/>
    <col min="3044" max="3044" width="59.140625" style="59" customWidth="1"/>
    <col min="3045" max="3045" width="18.140625" style="59" customWidth="1"/>
    <col min="3046" max="3046" width="32.140625" style="59" customWidth="1"/>
    <col min="3047" max="3047" width="86.7109375" style="59" customWidth="1"/>
    <col min="3048" max="3056" width="23.140625" style="59" customWidth="1"/>
    <col min="3057" max="3057" width="91.42578125" style="59" customWidth="1"/>
    <col min="3058" max="3063" width="19.140625" style="59" customWidth="1"/>
    <col min="3064" max="3296" width="9.140625" style="59"/>
    <col min="3297" max="3298" width="12.28515625" style="59" customWidth="1"/>
    <col min="3299" max="3299" width="13.42578125" style="59" customWidth="1"/>
    <col min="3300" max="3300" width="59.140625" style="59" customWidth="1"/>
    <col min="3301" max="3301" width="18.140625" style="59" customWidth="1"/>
    <col min="3302" max="3302" width="32.140625" style="59" customWidth="1"/>
    <col min="3303" max="3303" width="86.7109375" style="59" customWidth="1"/>
    <col min="3304" max="3312" width="23.140625" style="59" customWidth="1"/>
    <col min="3313" max="3313" width="91.42578125" style="59" customWidth="1"/>
    <col min="3314" max="3319" width="19.140625" style="59" customWidth="1"/>
    <col min="3320" max="3552" width="9.140625" style="59"/>
    <col min="3553" max="3554" width="12.28515625" style="59" customWidth="1"/>
    <col min="3555" max="3555" width="13.42578125" style="59" customWidth="1"/>
    <col min="3556" max="3556" width="59.140625" style="59" customWidth="1"/>
    <col min="3557" max="3557" width="18.140625" style="59" customWidth="1"/>
    <col min="3558" max="3558" width="32.140625" style="59" customWidth="1"/>
    <col min="3559" max="3559" width="86.7109375" style="59" customWidth="1"/>
    <col min="3560" max="3568" width="23.140625" style="59" customWidth="1"/>
    <col min="3569" max="3569" width="91.42578125" style="59" customWidth="1"/>
    <col min="3570" max="3575" width="19.140625" style="59" customWidth="1"/>
    <col min="3576" max="3808" width="9.140625" style="59"/>
    <col min="3809" max="3810" width="12.28515625" style="59" customWidth="1"/>
    <col min="3811" max="3811" width="13.42578125" style="59" customWidth="1"/>
    <col min="3812" max="3812" width="59.140625" style="59" customWidth="1"/>
    <col min="3813" max="3813" width="18.140625" style="59" customWidth="1"/>
    <col min="3814" max="3814" width="32.140625" style="59" customWidth="1"/>
    <col min="3815" max="3815" width="86.7109375" style="59" customWidth="1"/>
    <col min="3816" max="3824" width="23.140625" style="59" customWidth="1"/>
    <col min="3825" max="3825" width="91.42578125" style="59" customWidth="1"/>
    <col min="3826" max="3831" width="19.140625" style="59" customWidth="1"/>
    <col min="3832" max="4064" width="9.140625" style="59"/>
    <col min="4065" max="4066" width="12.28515625" style="59" customWidth="1"/>
    <col min="4067" max="4067" width="13.42578125" style="59" customWidth="1"/>
    <col min="4068" max="4068" width="59.140625" style="59" customWidth="1"/>
    <col min="4069" max="4069" width="18.140625" style="59" customWidth="1"/>
    <col min="4070" max="4070" width="32.140625" style="59" customWidth="1"/>
    <col min="4071" max="4071" width="86.7109375" style="59" customWidth="1"/>
    <col min="4072" max="4080" width="23.140625" style="59" customWidth="1"/>
    <col min="4081" max="4081" width="91.42578125" style="59" customWidth="1"/>
    <col min="4082" max="4087" width="19.140625" style="59" customWidth="1"/>
    <col min="4088" max="4320" width="9.140625" style="59"/>
    <col min="4321" max="4322" width="12.28515625" style="59" customWidth="1"/>
    <col min="4323" max="4323" width="13.42578125" style="59" customWidth="1"/>
    <col min="4324" max="4324" width="59.140625" style="59" customWidth="1"/>
    <col min="4325" max="4325" width="18.140625" style="59" customWidth="1"/>
    <col min="4326" max="4326" width="32.140625" style="59" customWidth="1"/>
    <col min="4327" max="4327" width="86.7109375" style="59" customWidth="1"/>
    <col min="4328" max="4336" width="23.140625" style="59" customWidth="1"/>
    <col min="4337" max="4337" width="91.42578125" style="59" customWidth="1"/>
    <col min="4338" max="4343" width="19.140625" style="59" customWidth="1"/>
    <col min="4344" max="4576" width="9.140625" style="59"/>
    <col min="4577" max="4578" width="12.28515625" style="59" customWidth="1"/>
    <col min="4579" max="4579" width="13.42578125" style="59" customWidth="1"/>
    <col min="4580" max="4580" width="59.140625" style="59" customWidth="1"/>
    <col min="4581" max="4581" width="18.140625" style="59" customWidth="1"/>
    <col min="4582" max="4582" width="32.140625" style="59" customWidth="1"/>
    <col min="4583" max="4583" width="86.7109375" style="59" customWidth="1"/>
    <col min="4584" max="4592" width="23.140625" style="59" customWidth="1"/>
    <col min="4593" max="4593" width="91.42578125" style="59" customWidth="1"/>
    <col min="4594" max="4599" width="19.140625" style="59" customWidth="1"/>
    <col min="4600" max="4832" width="9.140625" style="59"/>
    <col min="4833" max="4834" width="12.28515625" style="59" customWidth="1"/>
    <col min="4835" max="4835" width="13.42578125" style="59" customWidth="1"/>
    <col min="4836" max="4836" width="59.140625" style="59" customWidth="1"/>
    <col min="4837" max="4837" width="18.140625" style="59" customWidth="1"/>
    <col min="4838" max="4838" width="32.140625" style="59" customWidth="1"/>
    <col min="4839" max="4839" width="86.7109375" style="59" customWidth="1"/>
    <col min="4840" max="4848" width="23.140625" style="59" customWidth="1"/>
    <col min="4849" max="4849" width="91.42578125" style="59" customWidth="1"/>
    <col min="4850" max="4855" width="19.140625" style="59" customWidth="1"/>
    <col min="4856" max="5088" width="9.140625" style="59"/>
    <col min="5089" max="5090" width="12.28515625" style="59" customWidth="1"/>
    <col min="5091" max="5091" width="13.42578125" style="59" customWidth="1"/>
    <col min="5092" max="5092" width="59.140625" style="59" customWidth="1"/>
    <col min="5093" max="5093" width="18.140625" style="59" customWidth="1"/>
    <col min="5094" max="5094" width="32.140625" style="59" customWidth="1"/>
    <col min="5095" max="5095" width="86.7109375" style="59" customWidth="1"/>
    <col min="5096" max="5104" width="23.140625" style="59" customWidth="1"/>
    <col min="5105" max="5105" width="91.42578125" style="59" customWidth="1"/>
    <col min="5106" max="5111" width="19.140625" style="59" customWidth="1"/>
    <col min="5112" max="5344" width="9.140625" style="59"/>
    <col min="5345" max="5346" width="12.28515625" style="59" customWidth="1"/>
    <col min="5347" max="5347" width="13.42578125" style="59" customWidth="1"/>
    <col min="5348" max="5348" width="59.140625" style="59" customWidth="1"/>
    <col min="5349" max="5349" width="18.140625" style="59" customWidth="1"/>
    <col min="5350" max="5350" width="32.140625" style="59" customWidth="1"/>
    <col min="5351" max="5351" width="86.7109375" style="59" customWidth="1"/>
    <col min="5352" max="5360" width="23.140625" style="59" customWidth="1"/>
    <col min="5361" max="5361" width="91.42578125" style="59" customWidth="1"/>
    <col min="5362" max="5367" width="19.140625" style="59" customWidth="1"/>
    <col min="5368" max="5600" width="9.140625" style="59"/>
    <col min="5601" max="5602" width="12.28515625" style="59" customWidth="1"/>
    <col min="5603" max="5603" width="13.42578125" style="59" customWidth="1"/>
    <col min="5604" max="5604" width="59.140625" style="59" customWidth="1"/>
    <col min="5605" max="5605" width="18.140625" style="59" customWidth="1"/>
    <col min="5606" max="5606" width="32.140625" style="59" customWidth="1"/>
    <col min="5607" max="5607" width="86.7109375" style="59" customWidth="1"/>
    <col min="5608" max="5616" width="23.140625" style="59" customWidth="1"/>
    <col min="5617" max="5617" width="91.42578125" style="59" customWidth="1"/>
    <col min="5618" max="5623" width="19.140625" style="59" customWidth="1"/>
    <col min="5624" max="5856" width="9.140625" style="59"/>
    <col min="5857" max="5858" width="12.28515625" style="59" customWidth="1"/>
    <col min="5859" max="5859" width="13.42578125" style="59" customWidth="1"/>
    <col min="5860" max="5860" width="59.140625" style="59" customWidth="1"/>
    <col min="5861" max="5861" width="18.140625" style="59" customWidth="1"/>
    <col min="5862" max="5862" width="32.140625" style="59" customWidth="1"/>
    <col min="5863" max="5863" width="86.7109375" style="59" customWidth="1"/>
    <col min="5864" max="5872" width="23.140625" style="59" customWidth="1"/>
    <col min="5873" max="5873" width="91.42578125" style="59" customWidth="1"/>
    <col min="5874" max="5879" width="19.140625" style="59" customWidth="1"/>
    <col min="5880" max="6112" width="9.140625" style="59"/>
    <col min="6113" max="6114" width="12.28515625" style="59" customWidth="1"/>
    <col min="6115" max="6115" width="13.42578125" style="59" customWidth="1"/>
    <col min="6116" max="6116" width="59.140625" style="59" customWidth="1"/>
    <col min="6117" max="6117" width="18.140625" style="59" customWidth="1"/>
    <col min="6118" max="6118" width="32.140625" style="59" customWidth="1"/>
    <col min="6119" max="6119" width="86.7109375" style="59" customWidth="1"/>
    <col min="6120" max="6128" width="23.140625" style="59" customWidth="1"/>
    <col min="6129" max="6129" width="91.42578125" style="59" customWidth="1"/>
    <col min="6130" max="6135" width="19.140625" style="59" customWidth="1"/>
    <col min="6136" max="6368" width="9.140625" style="59"/>
    <col min="6369" max="6370" width="12.28515625" style="59" customWidth="1"/>
    <col min="6371" max="6371" width="13.42578125" style="59" customWidth="1"/>
    <col min="6372" max="6372" width="59.140625" style="59" customWidth="1"/>
    <col min="6373" max="6373" width="18.140625" style="59" customWidth="1"/>
    <col min="6374" max="6374" width="32.140625" style="59" customWidth="1"/>
    <col min="6375" max="6375" width="86.7109375" style="59" customWidth="1"/>
    <col min="6376" max="6384" width="23.140625" style="59" customWidth="1"/>
    <col min="6385" max="6385" width="91.42578125" style="59" customWidth="1"/>
    <col min="6386" max="6391" width="19.140625" style="59" customWidth="1"/>
    <col min="6392" max="6624" width="9.140625" style="59"/>
    <col min="6625" max="6626" width="12.28515625" style="59" customWidth="1"/>
    <col min="6627" max="6627" width="13.42578125" style="59" customWidth="1"/>
    <col min="6628" max="6628" width="59.140625" style="59" customWidth="1"/>
    <col min="6629" max="6629" width="18.140625" style="59" customWidth="1"/>
    <col min="6630" max="6630" width="32.140625" style="59" customWidth="1"/>
    <col min="6631" max="6631" width="86.7109375" style="59" customWidth="1"/>
    <col min="6632" max="6640" width="23.140625" style="59" customWidth="1"/>
    <col min="6641" max="6641" width="91.42578125" style="59" customWidth="1"/>
    <col min="6642" max="6647" width="19.140625" style="59" customWidth="1"/>
    <col min="6648" max="6880" width="9.140625" style="59"/>
    <col min="6881" max="6882" width="12.28515625" style="59" customWidth="1"/>
    <col min="6883" max="6883" width="13.42578125" style="59" customWidth="1"/>
    <col min="6884" max="6884" width="59.140625" style="59" customWidth="1"/>
    <col min="6885" max="6885" width="18.140625" style="59" customWidth="1"/>
    <col min="6886" max="6886" width="32.140625" style="59" customWidth="1"/>
    <col min="6887" max="6887" width="86.7109375" style="59" customWidth="1"/>
    <col min="6888" max="6896" width="23.140625" style="59" customWidth="1"/>
    <col min="6897" max="6897" width="91.42578125" style="59" customWidth="1"/>
    <col min="6898" max="6903" width="19.140625" style="59" customWidth="1"/>
    <col min="6904" max="7136" width="9.140625" style="59"/>
    <col min="7137" max="7138" width="12.28515625" style="59" customWidth="1"/>
    <col min="7139" max="7139" width="13.42578125" style="59" customWidth="1"/>
    <col min="7140" max="7140" width="59.140625" style="59" customWidth="1"/>
    <col min="7141" max="7141" width="18.140625" style="59" customWidth="1"/>
    <col min="7142" max="7142" width="32.140625" style="59" customWidth="1"/>
    <col min="7143" max="7143" width="86.7109375" style="59" customWidth="1"/>
    <col min="7144" max="7152" width="23.140625" style="59" customWidth="1"/>
    <col min="7153" max="7153" width="91.42578125" style="59" customWidth="1"/>
    <col min="7154" max="7159" width="19.140625" style="59" customWidth="1"/>
    <col min="7160" max="7392" width="9.140625" style="59"/>
    <col min="7393" max="7394" width="12.28515625" style="59" customWidth="1"/>
    <col min="7395" max="7395" width="13.42578125" style="59" customWidth="1"/>
    <col min="7396" max="7396" width="59.140625" style="59" customWidth="1"/>
    <col min="7397" max="7397" width="18.140625" style="59" customWidth="1"/>
    <col min="7398" max="7398" width="32.140625" style="59" customWidth="1"/>
    <col min="7399" max="7399" width="86.7109375" style="59" customWidth="1"/>
    <col min="7400" max="7408" width="23.140625" style="59" customWidth="1"/>
    <col min="7409" max="7409" width="91.42578125" style="59" customWidth="1"/>
    <col min="7410" max="7415" width="19.140625" style="59" customWidth="1"/>
    <col min="7416" max="7648" width="9.140625" style="59"/>
    <col min="7649" max="7650" width="12.28515625" style="59" customWidth="1"/>
    <col min="7651" max="7651" width="13.42578125" style="59" customWidth="1"/>
    <col min="7652" max="7652" width="59.140625" style="59" customWidth="1"/>
    <col min="7653" max="7653" width="18.140625" style="59" customWidth="1"/>
    <col min="7654" max="7654" width="32.140625" style="59" customWidth="1"/>
    <col min="7655" max="7655" width="86.7109375" style="59" customWidth="1"/>
    <col min="7656" max="7664" width="23.140625" style="59" customWidth="1"/>
    <col min="7665" max="7665" width="91.42578125" style="59" customWidth="1"/>
    <col min="7666" max="7671" width="19.140625" style="59" customWidth="1"/>
    <col min="7672" max="7904" width="9.140625" style="59"/>
    <col min="7905" max="7906" width="12.28515625" style="59" customWidth="1"/>
    <col min="7907" max="7907" width="13.42578125" style="59" customWidth="1"/>
    <col min="7908" max="7908" width="59.140625" style="59" customWidth="1"/>
    <col min="7909" max="7909" width="18.140625" style="59" customWidth="1"/>
    <col min="7910" max="7910" width="32.140625" style="59" customWidth="1"/>
    <col min="7911" max="7911" width="86.7109375" style="59" customWidth="1"/>
    <col min="7912" max="7920" width="23.140625" style="59" customWidth="1"/>
    <col min="7921" max="7921" width="91.42578125" style="59" customWidth="1"/>
    <col min="7922" max="7927" width="19.140625" style="59" customWidth="1"/>
    <col min="7928" max="8160" width="9.140625" style="59"/>
    <col min="8161" max="8162" width="12.28515625" style="59" customWidth="1"/>
    <col min="8163" max="8163" width="13.42578125" style="59" customWidth="1"/>
    <col min="8164" max="8164" width="59.140625" style="59" customWidth="1"/>
    <col min="8165" max="8165" width="18.140625" style="59" customWidth="1"/>
    <col min="8166" max="8166" width="32.140625" style="59" customWidth="1"/>
    <col min="8167" max="8167" width="86.7109375" style="59" customWidth="1"/>
    <col min="8168" max="8176" width="23.140625" style="59" customWidth="1"/>
    <col min="8177" max="8177" width="91.42578125" style="59" customWidth="1"/>
    <col min="8178" max="8183" width="19.140625" style="59" customWidth="1"/>
    <col min="8184" max="8416" width="9.140625" style="59"/>
    <col min="8417" max="8418" width="12.28515625" style="59" customWidth="1"/>
    <col min="8419" max="8419" width="13.42578125" style="59" customWidth="1"/>
    <col min="8420" max="8420" width="59.140625" style="59" customWidth="1"/>
    <col min="8421" max="8421" width="18.140625" style="59" customWidth="1"/>
    <col min="8422" max="8422" width="32.140625" style="59" customWidth="1"/>
    <col min="8423" max="8423" width="86.7109375" style="59" customWidth="1"/>
    <col min="8424" max="8432" width="23.140625" style="59" customWidth="1"/>
    <col min="8433" max="8433" width="91.42578125" style="59" customWidth="1"/>
    <col min="8434" max="8439" width="19.140625" style="59" customWidth="1"/>
    <col min="8440" max="8672" width="9.140625" style="59"/>
    <col min="8673" max="8674" width="12.28515625" style="59" customWidth="1"/>
    <col min="8675" max="8675" width="13.42578125" style="59" customWidth="1"/>
    <col min="8676" max="8676" width="59.140625" style="59" customWidth="1"/>
    <col min="8677" max="8677" width="18.140625" style="59" customWidth="1"/>
    <col min="8678" max="8678" width="32.140625" style="59" customWidth="1"/>
    <col min="8679" max="8679" width="86.7109375" style="59" customWidth="1"/>
    <col min="8680" max="8688" width="23.140625" style="59" customWidth="1"/>
    <col min="8689" max="8689" width="91.42578125" style="59" customWidth="1"/>
    <col min="8690" max="8695" width="19.140625" style="59" customWidth="1"/>
    <col min="8696" max="8928" width="9.140625" style="59"/>
    <col min="8929" max="8930" width="12.28515625" style="59" customWidth="1"/>
    <col min="8931" max="8931" width="13.42578125" style="59" customWidth="1"/>
    <col min="8932" max="8932" width="59.140625" style="59" customWidth="1"/>
    <col min="8933" max="8933" width="18.140625" style="59" customWidth="1"/>
    <col min="8934" max="8934" width="32.140625" style="59" customWidth="1"/>
    <col min="8935" max="8935" width="86.7109375" style="59" customWidth="1"/>
    <col min="8936" max="8944" width="23.140625" style="59" customWidth="1"/>
    <col min="8945" max="8945" width="91.42578125" style="59" customWidth="1"/>
    <col min="8946" max="8951" width="19.140625" style="59" customWidth="1"/>
    <col min="8952" max="9184" width="9.140625" style="59"/>
    <col min="9185" max="9186" width="12.28515625" style="59" customWidth="1"/>
    <col min="9187" max="9187" width="13.42578125" style="59" customWidth="1"/>
    <col min="9188" max="9188" width="59.140625" style="59" customWidth="1"/>
    <col min="9189" max="9189" width="18.140625" style="59" customWidth="1"/>
    <col min="9190" max="9190" width="32.140625" style="59" customWidth="1"/>
    <col min="9191" max="9191" width="86.7109375" style="59" customWidth="1"/>
    <col min="9192" max="9200" width="23.140625" style="59" customWidth="1"/>
    <col min="9201" max="9201" width="91.42578125" style="59" customWidth="1"/>
    <col min="9202" max="9207" width="19.140625" style="59" customWidth="1"/>
    <col min="9208" max="9440" width="9.140625" style="59"/>
    <col min="9441" max="9442" width="12.28515625" style="59" customWidth="1"/>
    <col min="9443" max="9443" width="13.42578125" style="59" customWidth="1"/>
    <col min="9444" max="9444" width="59.140625" style="59" customWidth="1"/>
    <col min="9445" max="9445" width="18.140625" style="59" customWidth="1"/>
    <col min="9446" max="9446" width="32.140625" style="59" customWidth="1"/>
    <col min="9447" max="9447" width="86.7109375" style="59" customWidth="1"/>
    <col min="9448" max="9456" width="23.140625" style="59" customWidth="1"/>
    <col min="9457" max="9457" width="91.42578125" style="59" customWidth="1"/>
    <col min="9458" max="9463" width="19.140625" style="59" customWidth="1"/>
    <col min="9464" max="9696" width="9.140625" style="59"/>
    <col min="9697" max="9698" width="12.28515625" style="59" customWidth="1"/>
    <col min="9699" max="9699" width="13.42578125" style="59" customWidth="1"/>
    <col min="9700" max="9700" width="59.140625" style="59" customWidth="1"/>
    <col min="9701" max="9701" width="18.140625" style="59" customWidth="1"/>
    <col min="9702" max="9702" width="32.140625" style="59" customWidth="1"/>
    <col min="9703" max="9703" width="86.7109375" style="59" customWidth="1"/>
    <col min="9704" max="9712" width="23.140625" style="59" customWidth="1"/>
    <col min="9713" max="9713" width="91.42578125" style="59" customWidth="1"/>
    <col min="9714" max="9719" width="19.140625" style="59" customWidth="1"/>
    <col min="9720" max="9952" width="9.140625" style="59"/>
    <col min="9953" max="9954" width="12.28515625" style="59" customWidth="1"/>
    <col min="9955" max="9955" width="13.42578125" style="59" customWidth="1"/>
    <col min="9956" max="9956" width="59.140625" style="59" customWidth="1"/>
    <col min="9957" max="9957" width="18.140625" style="59" customWidth="1"/>
    <col min="9958" max="9958" width="32.140625" style="59" customWidth="1"/>
    <col min="9959" max="9959" width="86.7109375" style="59" customWidth="1"/>
    <col min="9960" max="9968" width="23.140625" style="59" customWidth="1"/>
    <col min="9969" max="9969" width="91.42578125" style="59" customWidth="1"/>
    <col min="9970" max="9975" width="19.140625" style="59" customWidth="1"/>
    <col min="9976" max="10208" width="9.140625" style="59"/>
    <col min="10209" max="10210" width="12.28515625" style="59" customWidth="1"/>
    <col min="10211" max="10211" width="13.42578125" style="59" customWidth="1"/>
    <col min="10212" max="10212" width="59.140625" style="59" customWidth="1"/>
    <col min="10213" max="10213" width="18.140625" style="59" customWidth="1"/>
    <col min="10214" max="10214" width="32.140625" style="59" customWidth="1"/>
    <col min="10215" max="10215" width="86.7109375" style="59" customWidth="1"/>
    <col min="10216" max="10224" width="23.140625" style="59" customWidth="1"/>
    <col min="10225" max="10225" width="91.42578125" style="59" customWidth="1"/>
    <col min="10226" max="10231" width="19.140625" style="59" customWidth="1"/>
    <col min="10232" max="10464" width="9.140625" style="59"/>
    <col min="10465" max="10466" width="12.28515625" style="59" customWidth="1"/>
    <col min="10467" max="10467" width="13.42578125" style="59" customWidth="1"/>
    <col min="10468" max="10468" width="59.140625" style="59" customWidth="1"/>
    <col min="10469" max="10469" width="18.140625" style="59" customWidth="1"/>
    <col min="10470" max="10470" width="32.140625" style="59" customWidth="1"/>
    <col min="10471" max="10471" width="86.7109375" style="59" customWidth="1"/>
    <col min="10472" max="10480" width="23.140625" style="59" customWidth="1"/>
    <col min="10481" max="10481" width="91.42578125" style="59" customWidth="1"/>
    <col min="10482" max="10487" width="19.140625" style="59" customWidth="1"/>
    <col min="10488" max="10720" width="9.140625" style="59"/>
    <col min="10721" max="10722" width="12.28515625" style="59" customWidth="1"/>
    <col min="10723" max="10723" width="13.42578125" style="59" customWidth="1"/>
    <col min="10724" max="10724" width="59.140625" style="59" customWidth="1"/>
    <col min="10725" max="10725" width="18.140625" style="59" customWidth="1"/>
    <col min="10726" max="10726" width="32.140625" style="59" customWidth="1"/>
    <col min="10727" max="10727" width="86.7109375" style="59" customWidth="1"/>
    <col min="10728" max="10736" width="23.140625" style="59" customWidth="1"/>
    <col min="10737" max="10737" width="91.42578125" style="59" customWidth="1"/>
    <col min="10738" max="10743" width="19.140625" style="59" customWidth="1"/>
    <col min="10744" max="10976" width="9.140625" style="59"/>
    <col min="10977" max="10978" width="12.28515625" style="59" customWidth="1"/>
    <col min="10979" max="10979" width="13.42578125" style="59" customWidth="1"/>
    <col min="10980" max="10980" width="59.140625" style="59" customWidth="1"/>
    <col min="10981" max="10981" width="18.140625" style="59" customWidth="1"/>
    <col min="10982" max="10982" width="32.140625" style="59" customWidth="1"/>
    <col min="10983" max="10983" width="86.7109375" style="59" customWidth="1"/>
    <col min="10984" max="10992" width="23.140625" style="59" customWidth="1"/>
    <col min="10993" max="10993" width="91.42578125" style="59" customWidth="1"/>
    <col min="10994" max="10999" width="19.140625" style="59" customWidth="1"/>
    <col min="11000" max="11232" width="9.140625" style="59"/>
    <col min="11233" max="11234" width="12.28515625" style="59" customWidth="1"/>
    <col min="11235" max="11235" width="13.42578125" style="59" customWidth="1"/>
    <col min="11236" max="11236" width="59.140625" style="59" customWidth="1"/>
    <col min="11237" max="11237" width="18.140625" style="59" customWidth="1"/>
    <col min="11238" max="11238" width="32.140625" style="59" customWidth="1"/>
    <col min="11239" max="11239" width="86.7109375" style="59" customWidth="1"/>
    <col min="11240" max="11248" width="23.140625" style="59" customWidth="1"/>
    <col min="11249" max="11249" width="91.42578125" style="59" customWidth="1"/>
    <col min="11250" max="11255" width="19.140625" style="59" customWidth="1"/>
    <col min="11256" max="11488" width="9.140625" style="59"/>
    <col min="11489" max="11490" width="12.28515625" style="59" customWidth="1"/>
    <col min="11491" max="11491" width="13.42578125" style="59" customWidth="1"/>
    <col min="11492" max="11492" width="59.140625" style="59" customWidth="1"/>
    <col min="11493" max="11493" width="18.140625" style="59" customWidth="1"/>
    <col min="11494" max="11494" width="32.140625" style="59" customWidth="1"/>
    <col min="11495" max="11495" width="86.7109375" style="59" customWidth="1"/>
    <col min="11496" max="11504" width="23.140625" style="59" customWidth="1"/>
    <col min="11505" max="11505" width="91.42578125" style="59" customWidth="1"/>
    <col min="11506" max="11511" width="19.140625" style="59" customWidth="1"/>
    <col min="11512" max="11744" width="9.140625" style="59"/>
    <col min="11745" max="11746" width="12.28515625" style="59" customWidth="1"/>
    <col min="11747" max="11747" width="13.42578125" style="59" customWidth="1"/>
    <col min="11748" max="11748" width="59.140625" style="59" customWidth="1"/>
    <col min="11749" max="11749" width="18.140625" style="59" customWidth="1"/>
    <col min="11750" max="11750" width="32.140625" style="59" customWidth="1"/>
    <col min="11751" max="11751" width="86.7109375" style="59" customWidth="1"/>
    <col min="11752" max="11760" width="23.140625" style="59" customWidth="1"/>
    <col min="11761" max="11761" width="91.42578125" style="59" customWidth="1"/>
    <col min="11762" max="11767" width="19.140625" style="59" customWidth="1"/>
    <col min="11768" max="12000" width="9.140625" style="59"/>
    <col min="12001" max="12002" width="12.28515625" style="59" customWidth="1"/>
    <col min="12003" max="12003" width="13.42578125" style="59" customWidth="1"/>
    <col min="12004" max="12004" width="59.140625" style="59" customWidth="1"/>
    <col min="12005" max="12005" width="18.140625" style="59" customWidth="1"/>
    <col min="12006" max="12006" width="32.140625" style="59" customWidth="1"/>
    <col min="12007" max="12007" width="86.7109375" style="59" customWidth="1"/>
    <col min="12008" max="12016" width="23.140625" style="59" customWidth="1"/>
    <col min="12017" max="12017" width="91.42578125" style="59" customWidth="1"/>
    <col min="12018" max="12023" width="19.140625" style="59" customWidth="1"/>
    <col min="12024" max="12256" width="9.140625" style="59"/>
    <col min="12257" max="12258" width="12.28515625" style="59" customWidth="1"/>
    <col min="12259" max="12259" width="13.42578125" style="59" customWidth="1"/>
    <col min="12260" max="12260" width="59.140625" style="59" customWidth="1"/>
    <col min="12261" max="12261" width="18.140625" style="59" customWidth="1"/>
    <col min="12262" max="12262" width="32.140625" style="59" customWidth="1"/>
    <col min="12263" max="12263" width="86.7109375" style="59" customWidth="1"/>
    <col min="12264" max="12272" width="23.140625" style="59" customWidth="1"/>
    <col min="12273" max="12273" width="91.42578125" style="59" customWidth="1"/>
    <col min="12274" max="12279" width="19.140625" style="59" customWidth="1"/>
    <col min="12280" max="12512" width="9.140625" style="59"/>
    <col min="12513" max="12514" width="12.28515625" style="59" customWidth="1"/>
    <col min="12515" max="12515" width="13.42578125" style="59" customWidth="1"/>
    <col min="12516" max="12516" width="59.140625" style="59" customWidth="1"/>
    <col min="12517" max="12517" width="18.140625" style="59" customWidth="1"/>
    <col min="12518" max="12518" width="32.140625" style="59" customWidth="1"/>
    <col min="12519" max="12519" width="86.7109375" style="59" customWidth="1"/>
    <col min="12520" max="12528" width="23.140625" style="59" customWidth="1"/>
    <col min="12529" max="12529" width="91.42578125" style="59" customWidth="1"/>
    <col min="12530" max="12535" width="19.140625" style="59" customWidth="1"/>
    <col min="12536" max="12768" width="9.140625" style="59"/>
    <col min="12769" max="12770" width="12.28515625" style="59" customWidth="1"/>
    <col min="12771" max="12771" width="13.42578125" style="59" customWidth="1"/>
    <col min="12772" max="12772" width="59.140625" style="59" customWidth="1"/>
    <col min="12773" max="12773" width="18.140625" style="59" customWidth="1"/>
    <col min="12774" max="12774" width="32.140625" style="59" customWidth="1"/>
    <col min="12775" max="12775" width="86.7109375" style="59" customWidth="1"/>
    <col min="12776" max="12784" width="23.140625" style="59" customWidth="1"/>
    <col min="12785" max="12785" width="91.42578125" style="59" customWidth="1"/>
    <col min="12786" max="12791" width="19.140625" style="59" customWidth="1"/>
    <col min="12792" max="13024" width="9.140625" style="59"/>
    <col min="13025" max="13026" width="12.28515625" style="59" customWidth="1"/>
    <col min="13027" max="13027" width="13.42578125" style="59" customWidth="1"/>
    <col min="13028" max="13028" width="59.140625" style="59" customWidth="1"/>
    <col min="13029" max="13029" width="18.140625" style="59" customWidth="1"/>
    <col min="13030" max="13030" width="32.140625" style="59" customWidth="1"/>
    <col min="13031" max="13031" width="86.7109375" style="59" customWidth="1"/>
    <col min="13032" max="13040" width="23.140625" style="59" customWidth="1"/>
    <col min="13041" max="13041" width="91.42578125" style="59" customWidth="1"/>
    <col min="13042" max="13047" width="19.140625" style="59" customWidth="1"/>
    <col min="13048" max="13280" width="9.140625" style="59"/>
    <col min="13281" max="13282" width="12.28515625" style="59" customWidth="1"/>
    <col min="13283" max="13283" width="13.42578125" style="59" customWidth="1"/>
    <col min="13284" max="13284" width="59.140625" style="59" customWidth="1"/>
    <col min="13285" max="13285" width="18.140625" style="59" customWidth="1"/>
    <col min="13286" max="13286" width="32.140625" style="59" customWidth="1"/>
    <col min="13287" max="13287" width="86.7109375" style="59" customWidth="1"/>
    <col min="13288" max="13296" width="23.140625" style="59" customWidth="1"/>
    <col min="13297" max="13297" width="91.42578125" style="59" customWidth="1"/>
    <col min="13298" max="13303" width="19.140625" style="59" customWidth="1"/>
    <col min="13304" max="13536" width="9.140625" style="59"/>
    <col min="13537" max="13538" width="12.28515625" style="59" customWidth="1"/>
    <col min="13539" max="13539" width="13.42578125" style="59" customWidth="1"/>
    <col min="13540" max="13540" width="59.140625" style="59" customWidth="1"/>
    <col min="13541" max="13541" width="18.140625" style="59" customWidth="1"/>
    <col min="13542" max="13542" width="32.140625" style="59" customWidth="1"/>
    <col min="13543" max="13543" width="86.7109375" style="59" customWidth="1"/>
    <col min="13544" max="13552" width="23.140625" style="59" customWidth="1"/>
    <col min="13553" max="13553" width="91.42578125" style="59" customWidth="1"/>
    <col min="13554" max="13559" width="19.140625" style="59" customWidth="1"/>
    <col min="13560" max="13792" width="9.140625" style="59"/>
    <col min="13793" max="13794" width="12.28515625" style="59" customWidth="1"/>
    <col min="13795" max="13795" width="13.42578125" style="59" customWidth="1"/>
    <col min="13796" max="13796" width="59.140625" style="59" customWidth="1"/>
    <col min="13797" max="13797" width="18.140625" style="59" customWidth="1"/>
    <col min="13798" max="13798" width="32.140625" style="59" customWidth="1"/>
    <col min="13799" max="13799" width="86.7109375" style="59" customWidth="1"/>
    <col min="13800" max="13808" width="23.140625" style="59" customWidth="1"/>
    <col min="13809" max="13809" width="91.42578125" style="59" customWidth="1"/>
    <col min="13810" max="13815" width="19.140625" style="59" customWidth="1"/>
    <col min="13816" max="14048" width="9.140625" style="59"/>
    <col min="14049" max="14050" width="12.28515625" style="59" customWidth="1"/>
    <col min="14051" max="14051" width="13.42578125" style="59" customWidth="1"/>
    <col min="14052" max="14052" width="59.140625" style="59" customWidth="1"/>
    <col min="14053" max="14053" width="18.140625" style="59" customWidth="1"/>
    <col min="14054" max="14054" width="32.140625" style="59" customWidth="1"/>
    <col min="14055" max="14055" width="86.7109375" style="59" customWidth="1"/>
    <col min="14056" max="14064" width="23.140625" style="59" customWidth="1"/>
    <col min="14065" max="14065" width="91.42578125" style="59" customWidth="1"/>
    <col min="14066" max="14071" width="19.140625" style="59" customWidth="1"/>
    <col min="14072" max="14304" width="9.140625" style="59"/>
    <col min="14305" max="14306" width="12.28515625" style="59" customWidth="1"/>
    <col min="14307" max="14307" width="13.42578125" style="59" customWidth="1"/>
    <col min="14308" max="14308" width="59.140625" style="59" customWidth="1"/>
    <col min="14309" max="14309" width="18.140625" style="59" customWidth="1"/>
    <col min="14310" max="14310" width="32.140625" style="59" customWidth="1"/>
    <col min="14311" max="14311" width="86.7109375" style="59" customWidth="1"/>
    <col min="14312" max="14320" width="23.140625" style="59" customWidth="1"/>
    <col min="14321" max="14321" width="91.42578125" style="59" customWidth="1"/>
    <col min="14322" max="14327" width="19.140625" style="59" customWidth="1"/>
    <col min="14328" max="14560" width="9.140625" style="59"/>
    <col min="14561" max="14562" width="12.28515625" style="59" customWidth="1"/>
    <col min="14563" max="14563" width="13.42578125" style="59" customWidth="1"/>
    <col min="14564" max="14564" width="59.140625" style="59" customWidth="1"/>
    <col min="14565" max="14565" width="18.140625" style="59" customWidth="1"/>
    <col min="14566" max="14566" width="32.140625" style="59" customWidth="1"/>
    <col min="14567" max="14567" width="86.7109375" style="59" customWidth="1"/>
    <col min="14568" max="14576" width="23.140625" style="59" customWidth="1"/>
    <col min="14577" max="14577" width="91.42578125" style="59" customWidth="1"/>
    <col min="14578" max="14583" width="19.140625" style="59" customWidth="1"/>
    <col min="14584" max="14816" width="9.140625" style="59"/>
    <col min="14817" max="14818" width="12.28515625" style="59" customWidth="1"/>
    <col min="14819" max="14819" width="13.42578125" style="59" customWidth="1"/>
    <col min="14820" max="14820" width="59.140625" style="59" customWidth="1"/>
    <col min="14821" max="14821" width="18.140625" style="59" customWidth="1"/>
    <col min="14822" max="14822" width="32.140625" style="59" customWidth="1"/>
    <col min="14823" max="14823" width="86.7109375" style="59" customWidth="1"/>
    <col min="14824" max="14832" width="23.140625" style="59" customWidth="1"/>
    <col min="14833" max="14833" width="91.42578125" style="59" customWidth="1"/>
    <col min="14834" max="14839" width="19.140625" style="59" customWidth="1"/>
    <col min="14840" max="15072" width="9.140625" style="59"/>
    <col min="15073" max="15074" width="12.28515625" style="59" customWidth="1"/>
    <col min="15075" max="15075" width="13.42578125" style="59" customWidth="1"/>
    <col min="15076" max="15076" width="59.140625" style="59" customWidth="1"/>
    <col min="15077" max="15077" width="18.140625" style="59" customWidth="1"/>
    <col min="15078" max="15078" width="32.140625" style="59" customWidth="1"/>
    <col min="15079" max="15079" width="86.7109375" style="59" customWidth="1"/>
    <col min="15080" max="15088" width="23.140625" style="59" customWidth="1"/>
    <col min="15089" max="15089" width="91.42578125" style="59" customWidth="1"/>
    <col min="15090" max="15095" width="19.140625" style="59" customWidth="1"/>
    <col min="15096" max="15328" width="9.140625" style="59"/>
    <col min="15329" max="15330" width="12.28515625" style="59" customWidth="1"/>
    <col min="15331" max="15331" width="13.42578125" style="59" customWidth="1"/>
    <col min="15332" max="15332" width="59.140625" style="59" customWidth="1"/>
    <col min="15333" max="15333" width="18.140625" style="59" customWidth="1"/>
    <col min="15334" max="15334" width="32.140625" style="59" customWidth="1"/>
    <col min="15335" max="15335" width="86.7109375" style="59" customWidth="1"/>
    <col min="15336" max="15344" width="23.140625" style="59" customWidth="1"/>
    <col min="15345" max="15345" width="91.42578125" style="59" customWidth="1"/>
    <col min="15346" max="15351" width="19.140625" style="59" customWidth="1"/>
    <col min="15352" max="15584" width="9.140625" style="59"/>
    <col min="15585" max="15586" width="12.28515625" style="59" customWidth="1"/>
    <col min="15587" max="15587" width="13.42578125" style="59" customWidth="1"/>
    <col min="15588" max="15588" width="59.140625" style="59" customWidth="1"/>
    <col min="15589" max="15589" width="18.140625" style="59" customWidth="1"/>
    <col min="15590" max="15590" width="32.140625" style="59" customWidth="1"/>
    <col min="15591" max="15591" width="86.7109375" style="59" customWidth="1"/>
    <col min="15592" max="15600" width="23.140625" style="59" customWidth="1"/>
    <col min="15601" max="15601" width="91.42578125" style="59" customWidth="1"/>
    <col min="15602" max="15607" width="19.140625" style="59" customWidth="1"/>
    <col min="15608" max="15840" width="9.140625" style="59"/>
    <col min="15841" max="15842" width="12.28515625" style="59" customWidth="1"/>
    <col min="15843" max="15843" width="13.42578125" style="59" customWidth="1"/>
    <col min="15844" max="15844" width="59.140625" style="59" customWidth="1"/>
    <col min="15845" max="15845" width="18.140625" style="59" customWidth="1"/>
    <col min="15846" max="15846" width="32.140625" style="59" customWidth="1"/>
    <col min="15847" max="15847" width="86.7109375" style="59" customWidth="1"/>
    <col min="15848" max="15856" width="23.140625" style="59" customWidth="1"/>
    <col min="15857" max="15857" width="91.42578125" style="59" customWidth="1"/>
    <col min="15858" max="15863" width="19.140625" style="59" customWidth="1"/>
    <col min="15864" max="16096" width="9.140625" style="59"/>
    <col min="16097" max="16098" width="12.28515625" style="59" customWidth="1"/>
    <col min="16099" max="16099" width="13.42578125" style="59" customWidth="1"/>
    <col min="16100" max="16100" width="59.140625" style="59" customWidth="1"/>
    <col min="16101" max="16101" width="18.140625" style="59" customWidth="1"/>
    <col min="16102" max="16102" width="32.140625" style="59" customWidth="1"/>
    <col min="16103" max="16103" width="86.7109375" style="59" customWidth="1"/>
    <col min="16104" max="16112" width="23.140625" style="59" customWidth="1"/>
    <col min="16113" max="16113" width="91.42578125" style="59" customWidth="1"/>
    <col min="16114" max="16119" width="19.140625" style="59" customWidth="1"/>
    <col min="16120" max="16384" width="9.140625" style="59"/>
  </cols>
  <sheetData>
    <row r="1" spans="1:11" ht="56.25" customHeight="1">
      <c r="A1" s="64"/>
      <c r="B1" s="64"/>
      <c r="C1" s="79"/>
      <c r="D1" s="79"/>
      <c r="E1" s="79"/>
      <c r="F1" s="79"/>
      <c r="G1" s="79"/>
      <c r="H1" s="79"/>
      <c r="I1" s="117" t="s">
        <v>354</v>
      </c>
      <c r="J1" s="117"/>
      <c r="K1" s="117"/>
    </row>
    <row r="2" spans="1:11" ht="23.25" customHeight="1">
      <c r="A2" s="116" t="s">
        <v>333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17.25" customHeight="1">
      <c r="A3" s="115" t="s">
        <v>321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</row>
    <row r="4" spans="1:11" ht="52.5" customHeight="1">
      <c r="A4" s="67" t="s">
        <v>322</v>
      </c>
      <c r="B4" s="68" t="s">
        <v>316</v>
      </c>
      <c r="C4" s="69" t="s">
        <v>323</v>
      </c>
      <c r="D4" s="69" t="s">
        <v>330</v>
      </c>
      <c r="E4" s="69" t="s">
        <v>325</v>
      </c>
      <c r="F4" s="69" t="s">
        <v>324</v>
      </c>
      <c r="G4" s="69" t="s">
        <v>331</v>
      </c>
      <c r="H4" s="69" t="s">
        <v>326</v>
      </c>
      <c r="I4" s="69" t="s">
        <v>328</v>
      </c>
      <c r="J4" s="69" t="s">
        <v>332</v>
      </c>
      <c r="K4" s="69" t="s">
        <v>329</v>
      </c>
    </row>
    <row r="5" spans="1:11" ht="21" customHeight="1">
      <c r="A5" s="70" t="s">
        <v>317</v>
      </c>
      <c r="B5" s="71" t="s">
        <v>318</v>
      </c>
      <c r="C5" s="72"/>
      <c r="D5" s="72"/>
      <c r="E5" s="72"/>
      <c r="F5" s="72"/>
      <c r="G5" s="72"/>
      <c r="H5" s="72"/>
      <c r="I5" s="72"/>
      <c r="J5" s="72"/>
      <c r="K5" s="72"/>
    </row>
    <row r="6" spans="1:11" hidden="1">
      <c r="A6" s="73" t="s">
        <v>327</v>
      </c>
      <c r="B6" s="74"/>
      <c r="C6" s="69"/>
      <c r="D6" s="69"/>
      <c r="E6" s="69"/>
      <c r="F6" s="69"/>
      <c r="G6" s="69"/>
      <c r="H6" s="69"/>
      <c r="I6" s="69"/>
      <c r="J6" s="69"/>
      <c r="K6" s="69"/>
    </row>
    <row r="7" spans="1:11" hidden="1">
      <c r="A7" s="75"/>
      <c r="B7" s="76"/>
      <c r="C7" s="77"/>
      <c r="D7" s="77"/>
      <c r="E7" s="77"/>
      <c r="F7" s="77"/>
      <c r="G7" s="77"/>
      <c r="H7" s="72"/>
      <c r="I7" s="77"/>
      <c r="J7" s="77"/>
      <c r="K7" s="77"/>
    </row>
    <row r="8" spans="1:11" ht="22.5" hidden="1" customHeight="1">
      <c r="A8" s="75"/>
      <c r="B8" s="76"/>
      <c r="C8" s="77"/>
      <c r="D8" s="69"/>
      <c r="E8" s="72"/>
      <c r="F8" s="77"/>
      <c r="G8" s="69"/>
      <c r="H8" s="72"/>
      <c r="I8" s="77"/>
      <c r="J8" s="69"/>
      <c r="K8" s="77"/>
    </row>
    <row r="9" spans="1:11" ht="22.5" customHeight="1">
      <c r="A9" s="96" t="s">
        <v>317</v>
      </c>
      <c r="B9" s="97" t="s">
        <v>318</v>
      </c>
      <c r="C9" s="77">
        <f>SUM(C10+C16+C26+C33+C38+C55+C61+C65+C77)</f>
        <v>85394447</v>
      </c>
      <c r="D9" s="77">
        <f>SUM(D10+D16+D26+D33+D38+D55+D61+D65+D77)</f>
        <v>-5.8207660913467407E-11</v>
      </c>
      <c r="E9" s="72">
        <f>SUM(C9:D9)</f>
        <v>85394447</v>
      </c>
      <c r="F9" s="77">
        <f>SUM(F10+F16+F26+F33+F38+F55+F61+F65+F77)</f>
        <v>83237159</v>
      </c>
      <c r="G9" s="69"/>
      <c r="H9" s="72">
        <f>SUM(F9:G9)</f>
        <v>83237159</v>
      </c>
      <c r="I9" s="77">
        <f>SUM(I10+I16+I26+I33+I38+I55+I61+I65+I77)</f>
        <v>87480188</v>
      </c>
      <c r="J9" s="69"/>
      <c r="K9" s="72">
        <f>SUM(I9:J9)</f>
        <v>87480188</v>
      </c>
    </row>
    <row r="10" spans="1:11" ht="22.5" customHeight="1">
      <c r="A10" s="96" t="s">
        <v>418</v>
      </c>
      <c r="B10" s="97" t="s">
        <v>446</v>
      </c>
      <c r="C10" s="77">
        <f>SUM(C11)</f>
        <v>68434000</v>
      </c>
      <c r="D10" s="69"/>
      <c r="E10" s="72">
        <f t="shared" ref="E10:E46" si="0">SUM(C10:D10)</f>
        <v>68434000</v>
      </c>
      <c r="F10" s="77">
        <f>SUM(F11)</f>
        <v>73310000</v>
      </c>
      <c r="G10" s="69"/>
      <c r="H10" s="72">
        <f t="shared" ref="H10:H83" si="1">SUM(F10:G10)</f>
        <v>73310000</v>
      </c>
      <c r="I10" s="77">
        <f>SUM(I11)</f>
        <v>78534000</v>
      </c>
      <c r="J10" s="69"/>
      <c r="K10" s="72">
        <f t="shared" ref="K10:K83" si="2">SUM(I10:J10)</f>
        <v>78534000</v>
      </c>
    </row>
    <row r="11" spans="1:11" ht="22.5" customHeight="1">
      <c r="A11" s="96" t="s">
        <v>419</v>
      </c>
      <c r="B11" s="97" t="s">
        <v>447</v>
      </c>
      <c r="C11" s="77">
        <f>SUM(C12:C15)</f>
        <v>68434000</v>
      </c>
      <c r="D11" s="69"/>
      <c r="E11" s="72">
        <f t="shared" si="0"/>
        <v>68434000</v>
      </c>
      <c r="F11" s="77">
        <f>SUM(F12:F15)</f>
        <v>73310000</v>
      </c>
      <c r="G11" s="69"/>
      <c r="H11" s="72">
        <f t="shared" si="1"/>
        <v>73310000</v>
      </c>
      <c r="I11" s="77">
        <f>SUM(I12:I15)</f>
        <v>78534000</v>
      </c>
      <c r="J11" s="69"/>
      <c r="K11" s="72">
        <f t="shared" si="2"/>
        <v>78534000</v>
      </c>
    </row>
    <row r="12" spans="1:11" ht="34.5" customHeight="1">
      <c r="A12" s="97" t="s">
        <v>420</v>
      </c>
      <c r="B12" s="100" t="s">
        <v>448</v>
      </c>
      <c r="C12" s="77">
        <v>67113000</v>
      </c>
      <c r="D12" s="69"/>
      <c r="E12" s="72">
        <f t="shared" si="0"/>
        <v>67113000</v>
      </c>
      <c r="F12" s="77">
        <v>71902000</v>
      </c>
      <c r="G12" s="69"/>
      <c r="H12" s="72">
        <f t="shared" si="1"/>
        <v>71902000</v>
      </c>
      <c r="I12" s="77">
        <v>77029000</v>
      </c>
      <c r="J12" s="69"/>
      <c r="K12" s="72">
        <f t="shared" si="2"/>
        <v>77029000</v>
      </c>
    </row>
    <row r="13" spans="1:11" ht="39" customHeight="1">
      <c r="A13" s="97" t="s">
        <v>421</v>
      </c>
      <c r="B13" s="101" t="s">
        <v>449</v>
      </c>
      <c r="C13" s="77">
        <v>480000</v>
      </c>
      <c r="D13" s="69"/>
      <c r="E13" s="72">
        <f t="shared" si="0"/>
        <v>480000</v>
      </c>
      <c r="F13" s="77">
        <v>513000</v>
      </c>
      <c r="G13" s="69"/>
      <c r="H13" s="72">
        <f t="shared" si="1"/>
        <v>513000</v>
      </c>
      <c r="I13" s="77">
        <v>550000</v>
      </c>
      <c r="J13" s="69"/>
      <c r="K13" s="72">
        <f t="shared" si="2"/>
        <v>550000</v>
      </c>
    </row>
    <row r="14" spans="1:11" ht="24.75" customHeight="1">
      <c r="A14" s="97" t="s">
        <v>422</v>
      </c>
      <c r="B14" s="101" t="s">
        <v>450</v>
      </c>
      <c r="C14" s="77">
        <v>683000</v>
      </c>
      <c r="D14" s="69"/>
      <c r="E14" s="72">
        <f t="shared" si="0"/>
        <v>683000</v>
      </c>
      <c r="F14" s="77">
        <v>731000</v>
      </c>
      <c r="G14" s="69"/>
      <c r="H14" s="72">
        <f t="shared" si="1"/>
        <v>731000</v>
      </c>
      <c r="I14" s="77">
        <v>784000</v>
      </c>
      <c r="J14" s="69"/>
      <c r="K14" s="72">
        <f t="shared" si="2"/>
        <v>784000</v>
      </c>
    </row>
    <row r="15" spans="1:11" ht="51.75" customHeight="1">
      <c r="A15" s="97" t="s">
        <v>423</v>
      </c>
      <c r="B15" s="101" t="s">
        <v>451</v>
      </c>
      <c r="C15" s="77">
        <v>158000</v>
      </c>
      <c r="D15" s="69"/>
      <c r="E15" s="72">
        <f t="shared" si="0"/>
        <v>158000</v>
      </c>
      <c r="F15" s="77">
        <v>164000</v>
      </c>
      <c r="G15" s="69"/>
      <c r="H15" s="72">
        <f t="shared" si="1"/>
        <v>164000</v>
      </c>
      <c r="I15" s="77">
        <v>171000</v>
      </c>
      <c r="J15" s="69"/>
      <c r="K15" s="72">
        <f t="shared" si="2"/>
        <v>171000</v>
      </c>
    </row>
    <row r="16" spans="1:11" ht="22.5" customHeight="1">
      <c r="A16" s="96" t="s">
        <v>424</v>
      </c>
      <c r="B16" s="102" t="s">
        <v>452</v>
      </c>
      <c r="C16" s="77">
        <f>SUM(C17)</f>
        <v>1707476</v>
      </c>
      <c r="D16" s="77"/>
      <c r="E16" s="72">
        <f t="shared" si="0"/>
        <v>1707476</v>
      </c>
      <c r="F16" s="77">
        <f>SUM(F17)</f>
        <v>1796659</v>
      </c>
      <c r="G16" s="69"/>
      <c r="H16" s="72">
        <f t="shared" si="1"/>
        <v>1796659</v>
      </c>
      <c r="I16" s="77">
        <f>SUM(I17)</f>
        <v>1906688</v>
      </c>
      <c r="J16" s="69"/>
      <c r="K16" s="72">
        <f t="shared" si="2"/>
        <v>1906688</v>
      </c>
    </row>
    <row r="17" spans="1:11" ht="23.25" customHeight="1">
      <c r="A17" s="97" t="s">
        <v>425</v>
      </c>
      <c r="B17" s="102" t="s">
        <v>453</v>
      </c>
      <c r="C17" s="77">
        <f>SUM(C24+C22+C20+C18)</f>
        <v>1707476</v>
      </c>
      <c r="D17" s="77"/>
      <c r="E17" s="72">
        <f t="shared" si="0"/>
        <v>1707476</v>
      </c>
      <c r="F17" s="77">
        <f>SUM(F24+F22+F20+F18)</f>
        <v>1796659</v>
      </c>
      <c r="G17" s="69"/>
      <c r="H17" s="72">
        <f t="shared" si="1"/>
        <v>1796659</v>
      </c>
      <c r="I17" s="77">
        <f>SUM(I24+I22+I20+I18)</f>
        <v>1906688</v>
      </c>
      <c r="J17" s="69"/>
      <c r="K17" s="72">
        <f t="shared" si="2"/>
        <v>1906688</v>
      </c>
    </row>
    <row r="18" spans="1:11" ht="22.5" customHeight="1">
      <c r="A18" s="97" t="s">
        <v>426</v>
      </c>
      <c r="B18" s="81" t="s">
        <v>454</v>
      </c>
      <c r="C18" s="77">
        <v>782427</v>
      </c>
      <c r="D18" s="69"/>
      <c r="E18" s="72">
        <f t="shared" si="0"/>
        <v>782427</v>
      </c>
      <c r="F18" s="77">
        <v>828231</v>
      </c>
      <c r="G18" s="69"/>
      <c r="H18" s="72">
        <f t="shared" si="1"/>
        <v>828231</v>
      </c>
      <c r="I18" s="77">
        <v>877605</v>
      </c>
      <c r="J18" s="69"/>
      <c r="K18" s="72">
        <f t="shared" si="2"/>
        <v>877605</v>
      </c>
    </row>
    <row r="19" spans="1:11" ht="22.5" customHeight="1">
      <c r="A19" s="98" t="s">
        <v>427</v>
      </c>
      <c r="B19" s="103" t="s">
        <v>455</v>
      </c>
      <c r="C19" s="77">
        <v>782427</v>
      </c>
      <c r="D19" s="69"/>
      <c r="E19" s="72">
        <f t="shared" si="0"/>
        <v>782427</v>
      </c>
      <c r="F19" s="77">
        <v>828231</v>
      </c>
      <c r="G19" s="69"/>
      <c r="H19" s="72">
        <f t="shared" si="1"/>
        <v>828231</v>
      </c>
      <c r="I19" s="77">
        <v>877605</v>
      </c>
      <c r="J19" s="69"/>
      <c r="K19" s="72">
        <f t="shared" si="2"/>
        <v>877605</v>
      </c>
    </row>
    <row r="20" spans="1:11" ht="22.5" customHeight="1">
      <c r="A20" s="97" t="s">
        <v>428</v>
      </c>
      <c r="B20" s="81" t="s">
        <v>456</v>
      </c>
      <c r="C20" s="77">
        <v>4032</v>
      </c>
      <c r="D20" s="69"/>
      <c r="E20" s="72">
        <f t="shared" si="0"/>
        <v>4032</v>
      </c>
      <c r="F20" s="77">
        <v>4157</v>
      </c>
      <c r="G20" s="69"/>
      <c r="H20" s="72">
        <f t="shared" si="1"/>
        <v>4157</v>
      </c>
      <c r="I20" s="77">
        <v>4328</v>
      </c>
      <c r="J20" s="69"/>
      <c r="K20" s="72">
        <f t="shared" si="2"/>
        <v>4328</v>
      </c>
    </row>
    <row r="21" spans="1:11" ht="22.5" customHeight="1">
      <c r="A21" s="99" t="s">
        <v>429</v>
      </c>
      <c r="B21" s="103" t="s">
        <v>457</v>
      </c>
      <c r="C21" s="77">
        <v>4032</v>
      </c>
      <c r="D21" s="69"/>
      <c r="E21" s="72">
        <f t="shared" si="0"/>
        <v>4032</v>
      </c>
      <c r="F21" s="77">
        <v>4157</v>
      </c>
      <c r="G21" s="69"/>
      <c r="H21" s="72">
        <f t="shared" si="1"/>
        <v>4157</v>
      </c>
      <c r="I21" s="77">
        <v>4328</v>
      </c>
      <c r="J21" s="69"/>
      <c r="K21" s="72">
        <f t="shared" si="2"/>
        <v>4328</v>
      </c>
    </row>
    <row r="22" spans="1:11" ht="22.5" customHeight="1">
      <c r="A22" s="97" t="s">
        <v>430</v>
      </c>
      <c r="B22" s="81" t="s">
        <v>458</v>
      </c>
      <c r="C22" s="77">
        <v>1021996</v>
      </c>
      <c r="D22" s="69"/>
      <c r="E22" s="72">
        <f t="shared" si="0"/>
        <v>1021996</v>
      </c>
      <c r="F22" s="77">
        <v>1078811</v>
      </c>
      <c r="G22" s="69"/>
      <c r="H22" s="72">
        <f t="shared" si="1"/>
        <v>1078811</v>
      </c>
      <c r="I22" s="77">
        <v>1136146</v>
      </c>
      <c r="J22" s="69"/>
      <c r="K22" s="72">
        <f t="shared" si="2"/>
        <v>1136146</v>
      </c>
    </row>
    <row r="23" spans="1:11" ht="22.5" customHeight="1">
      <c r="A23" s="97" t="s">
        <v>431</v>
      </c>
      <c r="B23" s="103" t="s">
        <v>459</v>
      </c>
      <c r="C23" s="77">
        <v>1021996</v>
      </c>
      <c r="D23" s="69"/>
      <c r="E23" s="72">
        <f t="shared" si="0"/>
        <v>1021996</v>
      </c>
      <c r="F23" s="77">
        <v>1078811</v>
      </c>
      <c r="G23" s="69"/>
      <c r="H23" s="72">
        <f t="shared" si="1"/>
        <v>1078811</v>
      </c>
      <c r="I23" s="77">
        <v>1136146</v>
      </c>
      <c r="J23" s="69"/>
      <c r="K23" s="72">
        <f t="shared" si="2"/>
        <v>1136146</v>
      </c>
    </row>
    <row r="24" spans="1:11" ht="22.5" customHeight="1">
      <c r="A24" s="97" t="s">
        <v>432</v>
      </c>
      <c r="B24" s="81" t="s">
        <v>460</v>
      </c>
      <c r="C24" s="77">
        <v>-100979</v>
      </c>
      <c r="D24" s="69"/>
      <c r="E24" s="72">
        <f t="shared" si="0"/>
        <v>-100979</v>
      </c>
      <c r="F24" s="77">
        <v>-114540</v>
      </c>
      <c r="G24" s="69"/>
      <c r="H24" s="72">
        <f t="shared" si="1"/>
        <v>-114540</v>
      </c>
      <c r="I24" s="77">
        <v>-111391</v>
      </c>
      <c r="J24" s="69"/>
      <c r="K24" s="72">
        <f t="shared" si="2"/>
        <v>-111391</v>
      </c>
    </row>
    <row r="25" spans="1:11" ht="22.5" customHeight="1">
      <c r="A25" s="97" t="s">
        <v>433</v>
      </c>
      <c r="B25" s="103" t="s">
        <v>461</v>
      </c>
      <c r="C25" s="77">
        <v>-100979</v>
      </c>
      <c r="D25" s="69"/>
      <c r="E25" s="72">
        <f t="shared" si="0"/>
        <v>-100979</v>
      </c>
      <c r="F25" s="77">
        <v>-114540</v>
      </c>
      <c r="G25" s="69"/>
      <c r="H25" s="72">
        <f t="shared" si="1"/>
        <v>-114540</v>
      </c>
      <c r="I25" s="77">
        <v>-111391</v>
      </c>
      <c r="J25" s="69"/>
      <c r="K25" s="72">
        <f t="shared" si="2"/>
        <v>-111391</v>
      </c>
    </row>
    <row r="26" spans="1:11" ht="22.5" customHeight="1">
      <c r="A26" s="96" t="s">
        <v>434</v>
      </c>
      <c r="B26" s="101" t="s">
        <v>462</v>
      </c>
      <c r="C26" s="77">
        <f>SUM(C27+C29+C31)</f>
        <v>3994000</v>
      </c>
      <c r="D26" s="69">
        <f>SUM(D27+D29)</f>
        <v>840000</v>
      </c>
      <c r="E26" s="72">
        <f t="shared" si="0"/>
        <v>4834000</v>
      </c>
      <c r="F26" s="77">
        <f>SUM(F27+F29+F31)</f>
        <v>1855000</v>
      </c>
      <c r="G26" s="69"/>
      <c r="H26" s="72">
        <f t="shared" si="1"/>
        <v>1855000</v>
      </c>
      <c r="I26" s="77">
        <v>785000</v>
      </c>
      <c r="J26" s="69"/>
      <c r="K26" s="72">
        <f t="shared" si="2"/>
        <v>785000</v>
      </c>
    </row>
    <row r="27" spans="1:11" ht="22.5" customHeight="1">
      <c r="A27" s="96" t="s">
        <v>435</v>
      </c>
      <c r="B27" s="101" t="s">
        <v>463</v>
      </c>
      <c r="C27" s="77">
        <v>3301000</v>
      </c>
      <c r="D27" s="69">
        <v>40000</v>
      </c>
      <c r="E27" s="72">
        <f t="shared" si="0"/>
        <v>3341000</v>
      </c>
      <c r="F27" s="77">
        <v>1119000</v>
      </c>
      <c r="G27" s="69"/>
      <c r="H27" s="72">
        <f t="shared" si="1"/>
        <v>1119000</v>
      </c>
      <c r="I27" s="77"/>
      <c r="J27" s="69"/>
      <c r="K27" s="72">
        <f t="shared" si="2"/>
        <v>0</v>
      </c>
    </row>
    <row r="28" spans="1:11" ht="22.5" customHeight="1">
      <c r="A28" s="97" t="s">
        <v>436</v>
      </c>
      <c r="B28" s="101" t="s">
        <v>463</v>
      </c>
      <c r="C28" s="77">
        <v>3301000</v>
      </c>
      <c r="D28" s="69">
        <v>40000</v>
      </c>
      <c r="E28" s="72">
        <f t="shared" si="0"/>
        <v>3341000</v>
      </c>
      <c r="F28" s="77">
        <v>1119000</v>
      </c>
      <c r="G28" s="69"/>
      <c r="H28" s="72">
        <f t="shared" si="1"/>
        <v>1119000</v>
      </c>
      <c r="I28" s="77"/>
      <c r="J28" s="69"/>
      <c r="K28" s="72">
        <f t="shared" si="2"/>
        <v>0</v>
      </c>
    </row>
    <row r="29" spans="1:11" ht="22.5" customHeight="1">
      <c r="A29" s="96" t="s">
        <v>437</v>
      </c>
      <c r="B29" s="101" t="s">
        <v>464</v>
      </c>
      <c r="C29" s="77">
        <v>655000</v>
      </c>
      <c r="D29" s="69">
        <v>800000</v>
      </c>
      <c r="E29" s="72">
        <f t="shared" si="0"/>
        <v>1455000</v>
      </c>
      <c r="F29" s="77">
        <v>699000</v>
      </c>
      <c r="G29" s="69"/>
      <c r="H29" s="72">
        <f t="shared" si="1"/>
        <v>699000</v>
      </c>
      <c r="I29" s="77">
        <v>753000</v>
      </c>
      <c r="J29" s="69"/>
      <c r="K29" s="72">
        <f t="shared" si="2"/>
        <v>753000</v>
      </c>
    </row>
    <row r="30" spans="1:11" ht="22.5" customHeight="1">
      <c r="A30" s="97" t="s">
        <v>438</v>
      </c>
      <c r="B30" s="101" t="s">
        <v>464</v>
      </c>
      <c r="C30" s="77">
        <v>655000</v>
      </c>
      <c r="D30" s="69">
        <v>800000</v>
      </c>
      <c r="E30" s="72">
        <f t="shared" si="0"/>
        <v>1455000</v>
      </c>
      <c r="F30" s="77">
        <v>699000</v>
      </c>
      <c r="G30" s="69"/>
      <c r="H30" s="72">
        <f t="shared" si="1"/>
        <v>699000</v>
      </c>
      <c r="I30" s="77">
        <v>753000</v>
      </c>
      <c r="J30" s="69"/>
      <c r="K30" s="72">
        <f t="shared" si="2"/>
        <v>753000</v>
      </c>
    </row>
    <row r="31" spans="1:11" ht="22.5" customHeight="1">
      <c r="A31" s="96" t="s">
        <v>439</v>
      </c>
      <c r="B31" s="104" t="s">
        <v>465</v>
      </c>
      <c r="C31" s="77">
        <v>38000</v>
      </c>
      <c r="D31" s="69"/>
      <c r="E31" s="72">
        <f t="shared" si="0"/>
        <v>38000</v>
      </c>
      <c r="F31" s="77">
        <v>37000</v>
      </c>
      <c r="G31" s="69"/>
      <c r="H31" s="72">
        <f t="shared" si="1"/>
        <v>37000</v>
      </c>
      <c r="I31" s="77">
        <v>32000</v>
      </c>
      <c r="J31" s="69"/>
      <c r="K31" s="72">
        <f t="shared" si="2"/>
        <v>32000</v>
      </c>
    </row>
    <row r="32" spans="1:11" ht="22.5" customHeight="1">
      <c r="A32" s="97" t="s">
        <v>440</v>
      </c>
      <c r="B32" s="81" t="s">
        <v>466</v>
      </c>
      <c r="C32" s="77">
        <v>38000</v>
      </c>
      <c r="D32" s="69"/>
      <c r="E32" s="72">
        <f t="shared" si="0"/>
        <v>38000</v>
      </c>
      <c r="F32" s="77">
        <v>37000</v>
      </c>
      <c r="G32" s="69"/>
      <c r="H32" s="72">
        <f t="shared" si="1"/>
        <v>37000</v>
      </c>
      <c r="I32" s="77">
        <v>32000</v>
      </c>
      <c r="J32" s="69"/>
      <c r="K32" s="72">
        <f t="shared" si="2"/>
        <v>32000</v>
      </c>
    </row>
    <row r="33" spans="1:11" ht="22.5" customHeight="1">
      <c r="A33" s="96" t="s">
        <v>441</v>
      </c>
      <c r="B33" s="101" t="s">
        <v>467</v>
      </c>
      <c r="C33" s="77">
        <f>SUM(C35+C36)</f>
        <v>1395000</v>
      </c>
      <c r="D33" s="69"/>
      <c r="E33" s="72">
        <f t="shared" si="0"/>
        <v>1395000</v>
      </c>
      <c r="F33" s="77">
        <f>SUM(F35+F36)</f>
        <v>1559000</v>
      </c>
      <c r="G33" s="69"/>
      <c r="H33" s="72">
        <f t="shared" si="1"/>
        <v>1559000</v>
      </c>
      <c r="I33" s="77">
        <f>SUM(I34+I36)</f>
        <v>1538000</v>
      </c>
      <c r="J33" s="69"/>
      <c r="K33" s="72">
        <f t="shared" si="2"/>
        <v>1538000</v>
      </c>
    </row>
    <row r="34" spans="1:11" ht="22.5" customHeight="1">
      <c r="A34" s="96" t="s">
        <v>442</v>
      </c>
      <c r="B34" s="101" t="s">
        <v>468</v>
      </c>
      <c r="C34" s="77">
        <v>1380000</v>
      </c>
      <c r="D34" s="69"/>
      <c r="E34" s="72">
        <f t="shared" si="0"/>
        <v>1380000</v>
      </c>
      <c r="F34" s="77">
        <v>1544000</v>
      </c>
      <c r="G34" s="69"/>
      <c r="H34" s="72">
        <f t="shared" si="1"/>
        <v>1544000</v>
      </c>
      <c r="I34" s="77">
        <v>1523000</v>
      </c>
      <c r="J34" s="69"/>
      <c r="K34" s="72">
        <f t="shared" si="2"/>
        <v>1523000</v>
      </c>
    </row>
    <row r="35" spans="1:11" ht="22.5" customHeight="1">
      <c r="A35" s="97" t="s">
        <v>443</v>
      </c>
      <c r="B35" s="101" t="s">
        <v>469</v>
      </c>
      <c r="C35" s="77">
        <v>1380000</v>
      </c>
      <c r="D35" s="69"/>
      <c r="E35" s="72">
        <f t="shared" si="0"/>
        <v>1380000</v>
      </c>
      <c r="F35" s="77">
        <v>1544000</v>
      </c>
      <c r="G35" s="69"/>
      <c r="H35" s="72">
        <f t="shared" si="1"/>
        <v>1544000</v>
      </c>
      <c r="I35" s="77">
        <v>1523000</v>
      </c>
      <c r="J35" s="69"/>
      <c r="K35" s="72">
        <f t="shared" si="2"/>
        <v>1523000</v>
      </c>
    </row>
    <row r="36" spans="1:11" ht="22.5" customHeight="1">
      <c r="A36" s="96" t="s">
        <v>444</v>
      </c>
      <c r="B36" s="101" t="s">
        <v>470</v>
      </c>
      <c r="C36" s="77">
        <v>15000</v>
      </c>
      <c r="D36" s="69"/>
      <c r="E36" s="72">
        <f t="shared" si="0"/>
        <v>15000</v>
      </c>
      <c r="F36" s="77">
        <v>15000</v>
      </c>
      <c r="G36" s="69"/>
      <c r="H36" s="72">
        <f t="shared" si="1"/>
        <v>15000</v>
      </c>
      <c r="I36" s="77">
        <v>15000</v>
      </c>
      <c r="J36" s="69"/>
      <c r="K36" s="72">
        <f t="shared" si="2"/>
        <v>15000</v>
      </c>
    </row>
    <row r="37" spans="1:11" ht="22.5" customHeight="1">
      <c r="A37" s="97" t="s">
        <v>445</v>
      </c>
      <c r="B37" s="100" t="s">
        <v>471</v>
      </c>
      <c r="C37" s="77">
        <v>15000</v>
      </c>
      <c r="D37" s="69"/>
      <c r="E37" s="72">
        <f t="shared" si="0"/>
        <v>15000</v>
      </c>
      <c r="F37" s="77">
        <v>15000</v>
      </c>
      <c r="G37" s="69"/>
      <c r="H37" s="72">
        <f t="shared" si="1"/>
        <v>15000</v>
      </c>
      <c r="I37" s="77">
        <v>15000</v>
      </c>
      <c r="J37" s="69"/>
      <c r="K37" s="72">
        <f t="shared" si="2"/>
        <v>15000</v>
      </c>
    </row>
    <row r="38" spans="1:11" ht="22.5" customHeight="1">
      <c r="A38" s="96" t="s">
        <v>472</v>
      </c>
      <c r="B38" s="100" t="s">
        <v>484</v>
      </c>
      <c r="C38" s="77">
        <f>SUM(C39+C41+C52)</f>
        <v>4316500</v>
      </c>
      <c r="D38" s="77">
        <f>SUM(D41)</f>
        <v>196455.53999999998</v>
      </c>
      <c r="E38" s="72">
        <f t="shared" si="0"/>
        <v>4512955.54</v>
      </c>
      <c r="F38" s="77">
        <f>SUM(F39+F41+F52)</f>
        <v>4316500</v>
      </c>
      <c r="G38" s="69"/>
      <c r="H38" s="72">
        <f t="shared" si="1"/>
        <v>4316500</v>
      </c>
      <c r="I38" s="77">
        <f>SUM(I39+I41+I52)</f>
        <v>4316500</v>
      </c>
      <c r="J38" s="69"/>
      <c r="K38" s="72">
        <f t="shared" si="2"/>
        <v>4316500</v>
      </c>
    </row>
    <row r="39" spans="1:11" ht="22.5" customHeight="1">
      <c r="A39" s="96" t="s">
        <v>473</v>
      </c>
      <c r="B39" s="100" t="s">
        <v>485</v>
      </c>
      <c r="C39" s="77">
        <v>1500</v>
      </c>
      <c r="D39" s="69"/>
      <c r="E39" s="72">
        <f t="shared" si="0"/>
        <v>1500</v>
      </c>
      <c r="F39" s="77">
        <v>1500</v>
      </c>
      <c r="G39" s="69"/>
      <c r="H39" s="72">
        <f t="shared" si="1"/>
        <v>1500</v>
      </c>
      <c r="I39" s="77">
        <v>1500</v>
      </c>
      <c r="J39" s="69"/>
      <c r="K39" s="72">
        <f t="shared" si="2"/>
        <v>1500</v>
      </c>
    </row>
    <row r="40" spans="1:11" ht="22.5" customHeight="1">
      <c r="A40" s="97" t="s">
        <v>474</v>
      </c>
      <c r="B40" s="100" t="s">
        <v>486</v>
      </c>
      <c r="C40" s="77">
        <v>1500</v>
      </c>
      <c r="D40" s="69"/>
      <c r="E40" s="72">
        <f t="shared" si="0"/>
        <v>1500</v>
      </c>
      <c r="F40" s="77">
        <v>1500</v>
      </c>
      <c r="G40" s="69"/>
      <c r="H40" s="72">
        <f t="shared" si="1"/>
        <v>1500</v>
      </c>
      <c r="I40" s="77">
        <v>1500</v>
      </c>
      <c r="J40" s="69"/>
      <c r="K40" s="72">
        <f t="shared" si="2"/>
        <v>1500</v>
      </c>
    </row>
    <row r="41" spans="1:11" ht="22.5" customHeight="1">
      <c r="A41" s="96" t="s">
        <v>475</v>
      </c>
      <c r="B41" s="100" t="s">
        <v>487</v>
      </c>
      <c r="C41" s="77">
        <f>SUM(C42+C45)</f>
        <v>4304500</v>
      </c>
      <c r="D41" s="77">
        <f>SUM(D42+D45+E47+D49)</f>
        <v>196455.53999999998</v>
      </c>
      <c r="E41" s="72">
        <f t="shared" si="0"/>
        <v>4500955.54</v>
      </c>
      <c r="F41" s="77">
        <v>4304500</v>
      </c>
      <c r="G41" s="69"/>
      <c r="H41" s="72">
        <f t="shared" si="1"/>
        <v>4304500</v>
      </c>
      <c r="I41" s="77">
        <v>4304500</v>
      </c>
      <c r="J41" s="69"/>
      <c r="K41" s="72">
        <f t="shared" si="2"/>
        <v>4304500</v>
      </c>
    </row>
    <row r="42" spans="1:11" ht="22.5" customHeight="1">
      <c r="A42" s="96" t="s">
        <v>476</v>
      </c>
      <c r="B42" s="100" t="s">
        <v>488</v>
      </c>
      <c r="C42" s="77">
        <v>4227000</v>
      </c>
      <c r="D42" s="69">
        <v>-18929.32</v>
      </c>
      <c r="E42" s="72">
        <f t="shared" si="0"/>
        <v>4208070.68</v>
      </c>
      <c r="F42" s="77">
        <v>4227000</v>
      </c>
      <c r="G42" s="69"/>
      <c r="H42" s="72">
        <f t="shared" si="1"/>
        <v>4227000</v>
      </c>
      <c r="I42" s="77">
        <v>4227000</v>
      </c>
      <c r="J42" s="69"/>
      <c r="K42" s="72">
        <f t="shared" si="2"/>
        <v>4227000</v>
      </c>
    </row>
    <row r="43" spans="1:11" ht="22.5" customHeight="1">
      <c r="A43" s="97" t="s">
        <v>477</v>
      </c>
      <c r="B43" s="100" t="s">
        <v>543</v>
      </c>
      <c r="C43" s="77">
        <v>2996000</v>
      </c>
      <c r="D43" s="69">
        <v>-18929.32</v>
      </c>
      <c r="E43" s="72">
        <f t="shared" si="0"/>
        <v>2977070.68</v>
      </c>
      <c r="F43" s="77">
        <v>2996000</v>
      </c>
      <c r="G43" s="69"/>
      <c r="H43" s="72">
        <f t="shared" si="1"/>
        <v>2996000</v>
      </c>
      <c r="I43" s="77">
        <v>2996000</v>
      </c>
      <c r="J43" s="69"/>
      <c r="K43" s="72">
        <f t="shared" si="2"/>
        <v>2996000</v>
      </c>
    </row>
    <row r="44" spans="1:11" ht="22.5" customHeight="1">
      <c r="A44" s="97" t="s">
        <v>480</v>
      </c>
      <c r="B44" s="100" t="s">
        <v>489</v>
      </c>
      <c r="C44" s="77">
        <v>1231000</v>
      </c>
      <c r="D44" s="69"/>
      <c r="E44" s="72">
        <f t="shared" si="0"/>
        <v>1231000</v>
      </c>
      <c r="F44" s="77">
        <v>1231000</v>
      </c>
      <c r="G44" s="69"/>
      <c r="H44" s="72">
        <f t="shared" si="1"/>
        <v>1231000</v>
      </c>
      <c r="I44" s="77">
        <v>1231000</v>
      </c>
      <c r="J44" s="69"/>
      <c r="K44" s="72">
        <f t="shared" si="2"/>
        <v>1231000</v>
      </c>
    </row>
    <row r="45" spans="1:11" ht="22.5" customHeight="1">
      <c r="A45" s="96" t="s">
        <v>478</v>
      </c>
      <c r="B45" s="86" t="s">
        <v>490</v>
      </c>
      <c r="C45" s="77">
        <f>SUM(C46)</f>
        <v>77500</v>
      </c>
      <c r="D45" s="69"/>
      <c r="E45" s="72">
        <f t="shared" si="0"/>
        <v>77500</v>
      </c>
      <c r="F45" s="77">
        <v>77500</v>
      </c>
      <c r="G45" s="69"/>
      <c r="H45" s="72">
        <f t="shared" si="1"/>
        <v>77500</v>
      </c>
      <c r="I45" s="77">
        <v>77500</v>
      </c>
      <c r="J45" s="69"/>
      <c r="K45" s="72">
        <f t="shared" si="2"/>
        <v>77500</v>
      </c>
    </row>
    <row r="46" spans="1:11" ht="22.5" customHeight="1">
      <c r="A46" s="97" t="s">
        <v>479</v>
      </c>
      <c r="B46" s="86" t="s">
        <v>491</v>
      </c>
      <c r="C46" s="77">
        <v>77500</v>
      </c>
      <c r="D46" s="69"/>
      <c r="E46" s="72">
        <f t="shared" si="0"/>
        <v>77500</v>
      </c>
      <c r="F46" s="77">
        <v>77500</v>
      </c>
      <c r="G46" s="69"/>
      <c r="H46" s="72">
        <f t="shared" si="1"/>
        <v>77500</v>
      </c>
      <c r="I46" s="77">
        <v>77500</v>
      </c>
      <c r="J46" s="69"/>
      <c r="K46" s="72">
        <f t="shared" si="2"/>
        <v>77500</v>
      </c>
    </row>
    <row r="47" spans="1:11" ht="22.5" customHeight="1">
      <c r="A47" s="97" t="s">
        <v>575</v>
      </c>
      <c r="B47" s="86" t="s">
        <v>582</v>
      </c>
      <c r="C47" s="77"/>
      <c r="D47" s="69">
        <v>215000</v>
      </c>
      <c r="E47" s="72">
        <f>SUM(C47:D47)</f>
        <v>215000</v>
      </c>
      <c r="F47" s="77"/>
      <c r="G47" s="69"/>
      <c r="H47" s="72"/>
      <c r="I47" s="77"/>
      <c r="J47" s="69"/>
      <c r="K47" s="72"/>
    </row>
    <row r="48" spans="1:11" ht="22.5" customHeight="1">
      <c r="A48" s="97" t="s">
        <v>567</v>
      </c>
      <c r="B48" s="86" t="s">
        <v>581</v>
      </c>
      <c r="C48" s="77"/>
      <c r="D48" s="69">
        <v>215000</v>
      </c>
      <c r="E48" s="72">
        <f t="shared" ref="E48:E111" si="3">SUM(C48:D48)</f>
        <v>215000</v>
      </c>
      <c r="F48" s="77"/>
      <c r="G48" s="69"/>
      <c r="H48" s="72"/>
      <c r="I48" s="77"/>
      <c r="J48" s="69"/>
      <c r="K48" s="72"/>
    </row>
    <row r="49" spans="1:11" ht="22.5" customHeight="1">
      <c r="A49" s="97" t="s">
        <v>586</v>
      </c>
      <c r="B49" s="86" t="s">
        <v>585</v>
      </c>
      <c r="C49" s="77"/>
      <c r="D49" s="69">
        <v>384.86</v>
      </c>
      <c r="E49" s="72">
        <f t="shared" si="3"/>
        <v>384.86</v>
      </c>
      <c r="F49" s="77"/>
      <c r="G49" s="69"/>
      <c r="H49" s="72"/>
      <c r="I49" s="77"/>
      <c r="J49" s="69"/>
      <c r="K49" s="72"/>
    </row>
    <row r="50" spans="1:11" ht="22.5" customHeight="1">
      <c r="A50" s="97" t="s">
        <v>587</v>
      </c>
      <c r="B50" s="86" t="s">
        <v>584</v>
      </c>
      <c r="C50" s="77"/>
      <c r="D50" s="69">
        <v>384.86</v>
      </c>
      <c r="E50" s="72">
        <f t="shared" si="3"/>
        <v>384.86</v>
      </c>
      <c r="F50" s="77"/>
      <c r="G50" s="69"/>
      <c r="H50" s="72"/>
      <c r="I50" s="77"/>
      <c r="J50" s="69"/>
      <c r="K50" s="72"/>
    </row>
    <row r="51" spans="1:11" ht="22.5" customHeight="1">
      <c r="A51" s="97" t="s">
        <v>574</v>
      </c>
      <c r="B51" s="86" t="s">
        <v>583</v>
      </c>
      <c r="C51" s="77"/>
      <c r="D51" s="69">
        <v>384.86</v>
      </c>
      <c r="E51" s="72">
        <f t="shared" si="3"/>
        <v>384.86</v>
      </c>
      <c r="F51" s="77"/>
      <c r="G51" s="69"/>
      <c r="H51" s="72"/>
      <c r="I51" s="77"/>
      <c r="J51" s="69"/>
      <c r="K51" s="72"/>
    </row>
    <row r="52" spans="1:11" ht="22.5" customHeight="1">
      <c r="A52" s="96" t="s">
        <v>481</v>
      </c>
      <c r="B52" s="105" t="s">
        <v>492</v>
      </c>
      <c r="C52" s="77">
        <f>SUM(C53)</f>
        <v>10500</v>
      </c>
      <c r="D52" s="69"/>
      <c r="E52" s="72">
        <f t="shared" si="3"/>
        <v>10500</v>
      </c>
      <c r="F52" s="77">
        <v>10500</v>
      </c>
      <c r="G52" s="69"/>
      <c r="H52" s="72">
        <f t="shared" si="1"/>
        <v>10500</v>
      </c>
      <c r="I52" s="77">
        <v>10500</v>
      </c>
      <c r="J52" s="69"/>
      <c r="K52" s="72">
        <f t="shared" si="2"/>
        <v>10500</v>
      </c>
    </row>
    <row r="53" spans="1:11" ht="22.5" customHeight="1">
      <c r="A53" s="97" t="s">
        <v>482</v>
      </c>
      <c r="B53" s="105" t="s">
        <v>493</v>
      </c>
      <c r="C53" s="77">
        <v>10500</v>
      </c>
      <c r="D53" s="69"/>
      <c r="E53" s="72">
        <f t="shared" si="3"/>
        <v>10500</v>
      </c>
      <c r="F53" s="77">
        <v>10500</v>
      </c>
      <c r="G53" s="69"/>
      <c r="H53" s="72">
        <f t="shared" si="1"/>
        <v>10500</v>
      </c>
      <c r="I53" s="77">
        <v>10500</v>
      </c>
      <c r="J53" s="69"/>
      <c r="K53" s="72">
        <f t="shared" si="2"/>
        <v>10500</v>
      </c>
    </row>
    <row r="54" spans="1:11" ht="22.5" customHeight="1">
      <c r="A54" s="97" t="s">
        <v>483</v>
      </c>
      <c r="B54" s="100" t="s">
        <v>494</v>
      </c>
      <c r="C54" s="77">
        <v>10500</v>
      </c>
      <c r="D54" s="69"/>
      <c r="E54" s="72">
        <f t="shared" si="3"/>
        <v>10500</v>
      </c>
      <c r="F54" s="77">
        <v>10500</v>
      </c>
      <c r="G54" s="69"/>
      <c r="H54" s="72">
        <f t="shared" si="1"/>
        <v>10500</v>
      </c>
      <c r="I54" s="77">
        <v>10500</v>
      </c>
      <c r="J54" s="69"/>
      <c r="K54" s="72">
        <f t="shared" si="2"/>
        <v>10500</v>
      </c>
    </row>
    <row r="55" spans="1:11" ht="21.75" customHeight="1">
      <c r="A55" s="96" t="s">
        <v>495</v>
      </c>
      <c r="B55" s="100" t="s">
        <v>496</v>
      </c>
      <c r="C55" s="77">
        <f>SUM(C56)</f>
        <v>327000</v>
      </c>
      <c r="D55" s="69"/>
      <c r="E55" s="72">
        <f t="shared" si="3"/>
        <v>327000</v>
      </c>
      <c r="F55" s="77">
        <v>327000</v>
      </c>
      <c r="G55" s="69"/>
      <c r="H55" s="72">
        <f t="shared" si="1"/>
        <v>327000</v>
      </c>
      <c r="I55" s="77">
        <v>327000</v>
      </c>
      <c r="J55" s="69"/>
      <c r="K55" s="72">
        <f t="shared" si="2"/>
        <v>327000</v>
      </c>
    </row>
    <row r="56" spans="1:11" ht="22.5" customHeight="1">
      <c r="A56" s="97" t="s">
        <v>497</v>
      </c>
      <c r="B56" s="100" t="s">
        <v>498</v>
      </c>
      <c r="C56" s="77">
        <f>SUM(C60+C58+C57)</f>
        <v>327000</v>
      </c>
      <c r="D56" s="69"/>
      <c r="E56" s="72">
        <f t="shared" si="3"/>
        <v>327000</v>
      </c>
      <c r="F56" s="77">
        <v>327000</v>
      </c>
      <c r="G56" s="69"/>
      <c r="H56" s="72">
        <f t="shared" si="1"/>
        <v>327000</v>
      </c>
      <c r="I56" s="77">
        <v>327000</v>
      </c>
      <c r="J56" s="69"/>
      <c r="K56" s="72">
        <f t="shared" si="2"/>
        <v>327000</v>
      </c>
    </row>
    <row r="57" spans="1:11" ht="22.5" customHeight="1">
      <c r="A57" s="97" t="s">
        <v>500</v>
      </c>
      <c r="B57" s="100" t="s">
        <v>514</v>
      </c>
      <c r="C57" s="77">
        <v>16000</v>
      </c>
      <c r="D57" s="69"/>
      <c r="E57" s="72">
        <f t="shared" si="3"/>
        <v>16000</v>
      </c>
      <c r="F57" s="77">
        <v>16000</v>
      </c>
      <c r="G57" s="69"/>
      <c r="H57" s="72">
        <f t="shared" si="1"/>
        <v>16000</v>
      </c>
      <c r="I57" s="77">
        <v>16000</v>
      </c>
      <c r="J57" s="69"/>
      <c r="K57" s="72">
        <f t="shared" si="2"/>
        <v>16000</v>
      </c>
    </row>
    <row r="58" spans="1:11" ht="22.5" customHeight="1">
      <c r="A58" s="97" t="s">
        <v>501</v>
      </c>
      <c r="B58" s="100" t="s">
        <v>502</v>
      </c>
      <c r="C58" s="77">
        <v>28000</v>
      </c>
      <c r="D58" s="69"/>
      <c r="E58" s="72">
        <f t="shared" si="3"/>
        <v>28000</v>
      </c>
      <c r="F58" s="77">
        <v>28000</v>
      </c>
      <c r="G58" s="69"/>
      <c r="H58" s="72">
        <f t="shared" si="1"/>
        <v>28000</v>
      </c>
      <c r="I58" s="77">
        <v>28000</v>
      </c>
      <c r="J58" s="69"/>
      <c r="K58" s="72">
        <f t="shared" si="2"/>
        <v>28000</v>
      </c>
    </row>
    <row r="59" spans="1:11" ht="22.5" customHeight="1">
      <c r="A59" s="97" t="s">
        <v>503</v>
      </c>
      <c r="B59" s="100" t="s">
        <v>504</v>
      </c>
      <c r="C59" s="77">
        <v>283000</v>
      </c>
      <c r="D59" s="69"/>
      <c r="E59" s="72">
        <f t="shared" si="3"/>
        <v>283000</v>
      </c>
      <c r="F59" s="77">
        <v>283000</v>
      </c>
      <c r="G59" s="69"/>
      <c r="H59" s="72">
        <f t="shared" si="1"/>
        <v>283000</v>
      </c>
      <c r="I59" s="77">
        <v>283000</v>
      </c>
      <c r="J59" s="69"/>
      <c r="K59" s="72">
        <f t="shared" si="2"/>
        <v>283000</v>
      </c>
    </row>
    <row r="60" spans="1:11" ht="22.5" customHeight="1">
      <c r="A60" s="97" t="s">
        <v>505</v>
      </c>
      <c r="B60" s="100" t="s">
        <v>506</v>
      </c>
      <c r="C60" s="77">
        <v>283000</v>
      </c>
      <c r="D60" s="69"/>
      <c r="E60" s="72">
        <f t="shared" si="3"/>
        <v>283000</v>
      </c>
      <c r="F60" s="77">
        <v>283000</v>
      </c>
      <c r="G60" s="69"/>
      <c r="H60" s="72">
        <f t="shared" si="1"/>
        <v>283000</v>
      </c>
      <c r="I60" s="77">
        <v>283000</v>
      </c>
      <c r="J60" s="69"/>
      <c r="K60" s="72">
        <f t="shared" si="2"/>
        <v>283000</v>
      </c>
    </row>
    <row r="61" spans="1:11" ht="22.5" customHeight="1">
      <c r="A61" s="96" t="s">
        <v>499</v>
      </c>
      <c r="B61" s="100" t="s">
        <v>507</v>
      </c>
      <c r="C61" s="77">
        <v>35000</v>
      </c>
      <c r="D61" s="69">
        <v>75000</v>
      </c>
      <c r="E61" s="72">
        <f t="shared" si="3"/>
        <v>110000</v>
      </c>
      <c r="F61" s="77">
        <v>38000</v>
      </c>
      <c r="G61" s="69"/>
      <c r="H61" s="72">
        <f t="shared" si="1"/>
        <v>38000</v>
      </c>
      <c r="I61" s="77">
        <v>38000</v>
      </c>
      <c r="J61" s="69"/>
      <c r="K61" s="72">
        <f t="shared" si="2"/>
        <v>38000</v>
      </c>
    </row>
    <row r="62" spans="1:11" ht="22.5" customHeight="1">
      <c r="A62" s="96" t="s">
        <v>508</v>
      </c>
      <c r="B62" s="100" t="s">
        <v>509</v>
      </c>
      <c r="C62" s="77">
        <v>35000</v>
      </c>
      <c r="D62" s="69">
        <v>75000</v>
      </c>
      <c r="E62" s="72">
        <f t="shared" si="3"/>
        <v>110000</v>
      </c>
      <c r="F62" s="77">
        <v>38000</v>
      </c>
      <c r="G62" s="69"/>
      <c r="H62" s="72">
        <f t="shared" si="1"/>
        <v>38000</v>
      </c>
      <c r="I62" s="77">
        <v>38000</v>
      </c>
      <c r="J62" s="69"/>
      <c r="K62" s="72">
        <f t="shared" si="2"/>
        <v>38000</v>
      </c>
    </row>
    <row r="63" spans="1:11" ht="22.5" customHeight="1">
      <c r="A63" s="96" t="s">
        <v>510</v>
      </c>
      <c r="B63" s="100" t="s">
        <v>511</v>
      </c>
      <c r="C63" s="77">
        <v>35000</v>
      </c>
      <c r="D63" s="69">
        <v>75000</v>
      </c>
      <c r="E63" s="72">
        <f t="shared" si="3"/>
        <v>110000</v>
      </c>
      <c r="F63" s="77">
        <v>38000</v>
      </c>
      <c r="G63" s="69"/>
      <c r="H63" s="72">
        <f t="shared" si="1"/>
        <v>38000</v>
      </c>
      <c r="I63" s="77">
        <v>38000</v>
      </c>
      <c r="J63" s="69"/>
      <c r="K63" s="72">
        <f t="shared" si="2"/>
        <v>38000</v>
      </c>
    </row>
    <row r="64" spans="1:11" ht="22.5" customHeight="1">
      <c r="A64" s="96" t="s">
        <v>512</v>
      </c>
      <c r="B64" s="100" t="s">
        <v>513</v>
      </c>
      <c r="C64" s="77">
        <v>35000</v>
      </c>
      <c r="D64" s="69">
        <v>75000</v>
      </c>
      <c r="E64" s="72">
        <f t="shared" si="3"/>
        <v>110000</v>
      </c>
      <c r="F64" s="77">
        <v>38000</v>
      </c>
      <c r="G64" s="69"/>
      <c r="H64" s="72">
        <f t="shared" si="1"/>
        <v>38000</v>
      </c>
      <c r="I64" s="77">
        <v>38000</v>
      </c>
      <c r="J64" s="69"/>
      <c r="K64" s="72">
        <f t="shared" si="2"/>
        <v>38000</v>
      </c>
    </row>
    <row r="65" spans="1:11" ht="22.5" customHeight="1">
      <c r="A65" s="96" t="s">
        <v>515</v>
      </c>
      <c r="B65" s="80" t="s">
        <v>516</v>
      </c>
      <c r="C65" s="77">
        <f>SUM(C66+C69+C73)</f>
        <v>5150471</v>
      </c>
      <c r="D65" s="77">
        <f t="shared" ref="D65:E65" si="4">SUM(D66+D69+D73)</f>
        <v>-1374629.87</v>
      </c>
      <c r="E65" s="77">
        <f t="shared" si="4"/>
        <v>3775841.13</v>
      </c>
      <c r="F65" s="77"/>
      <c r="G65" s="69"/>
      <c r="H65" s="72">
        <f t="shared" si="1"/>
        <v>0</v>
      </c>
      <c r="I65" s="77"/>
      <c r="J65" s="69"/>
      <c r="K65" s="72">
        <f t="shared" si="2"/>
        <v>0</v>
      </c>
    </row>
    <row r="66" spans="1:11" ht="22.5" customHeight="1">
      <c r="A66" s="96" t="s">
        <v>517</v>
      </c>
      <c r="B66" s="106" t="s">
        <v>518</v>
      </c>
      <c r="C66" s="77">
        <v>4250000</v>
      </c>
      <c r="D66" s="69">
        <v>-2250000</v>
      </c>
      <c r="E66" s="72">
        <f t="shared" si="3"/>
        <v>2000000</v>
      </c>
      <c r="F66" s="77"/>
      <c r="G66" s="69"/>
      <c r="H66" s="72">
        <f t="shared" si="1"/>
        <v>0</v>
      </c>
      <c r="I66" s="77"/>
      <c r="J66" s="69"/>
      <c r="K66" s="72">
        <f t="shared" si="2"/>
        <v>0</v>
      </c>
    </row>
    <row r="67" spans="1:11" ht="22.5" customHeight="1">
      <c r="A67" s="97" t="s">
        <v>519</v>
      </c>
      <c r="B67" s="106" t="s">
        <v>520</v>
      </c>
      <c r="C67" s="77">
        <v>4250000</v>
      </c>
      <c r="D67" s="69">
        <v>-2250000</v>
      </c>
      <c r="E67" s="72">
        <f t="shared" si="3"/>
        <v>2000000</v>
      </c>
      <c r="F67" s="77"/>
      <c r="G67" s="69"/>
      <c r="H67" s="72">
        <f t="shared" si="1"/>
        <v>0</v>
      </c>
      <c r="I67" s="77"/>
      <c r="J67" s="69"/>
      <c r="K67" s="72">
        <f t="shared" si="2"/>
        <v>0</v>
      </c>
    </row>
    <row r="68" spans="1:11" ht="22.5" customHeight="1">
      <c r="A68" s="97" t="s">
        <v>521</v>
      </c>
      <c r="B68" s="106" t="s">
        <v>522</v>
      </c>
      <c r="C68" s="77">
        <v>4250000</v>
      </c>
      <c r="D68" s="69">
        <v>-2250000</v>
      </c>
      <c r="E68" s="72">
        <f t="shared" si="3"/>
        <v>2000000</v>
      </c>
      <c r="F68" s="77"/>
      <c r="G68" s="69"/>
      <c r="H68" s="72">
        <f t="shared" si="1"/>
        <v>0</v>
      </c>
      <c r="I68" s="77"/>
      <c r="J68" s="69"/>
      <c r="K68" s="72">
        <f t="shared" si="2"/>
        <v>0</v>
      </c>
    </row>
    <row r="69" spans="1:11" ht="24.75" customHeight="1">
      <c r="A69" s="97" t="s">
        <v>544</v>
      </c>
      <c r="B69" s="107" t="s">
        <v>547</v>
      </c>
      <c r="C69" s="77">
        <v>900471</v>
      </c>
      <c r="D69" s="69">
        <f>SUM(D70)</f>
        <v>852782.65</v>
      </c>
      <c r="E69" s="72">
        <f t="shared" si="3"/>
        <v>1753253.65</v>
      </c>
      <c r="F69" s="77"/>
      <c r="G69" s="69"/>
      <c r="H69" s="72">
        <f t="shared" si="1"/>
        <v>0</v>
      </c>
      <c r="I69" s="77"/>
      <c r="J69" s="69"/>
      <c r="K69" s="72">
        <f t="shared" si="2"/>
        <v>0</v>
      </c>
    </row>
    <row r="70" spans="1:11" ht="26.25" customHeight="1" thickBot="1">
      <c r="A70" s="97" t="s">
        <v>545</v>
      </c>
      <c r="B70" s="86" t="s">
        <v>548</v>
      </c>
      <c r="C70" s="77">
        <v>900471</v>
      </c>
      <c r="D70" s="69">
        <f>SUM(D71+D72)</f>
        <v>852782.65</v>
      </c>
      <c r="E70" s="72">
        <f t="shared" si="3"/>
        <v>1753253.65</v>
      </c>
      <c r="F70" s="77"/>
      <c r="G70" s="69"/>
      <c r="H70" s="72">
        <f t="shared" si="1"/>
        <v>0</v>
      </c>
      <c r="I70" s="77"/>
      <c r="J70" s="69"/>
      <c r="K70" s="72">
        <f t="shared" si="2"/>
        <v>0</v>
      </c>
    </row>
    <row r="71" spans="1:11" ht="51.75" customHeight="1">
      <c r="A71" s="97" t="s">
        <v>546</v>
      </c>
      <c r="B71" s="111" t="s">
        <v>549</v>
      </c>
      <c r="C71" s="112">
        <v>900471</v>
      </c>
      <c r="D71" s="69">
        <v>490908.76</v>
      </c>
      <c r="E71" s="72">
        <f t="shared" si="3"/>
        <v>1391379.76</v>
      </c>
      <c r="F71" s="77"/>
      <c r="G71" s="69"/>
      <c r="H71" s="72">
        <f t="shared" si="1"/>
        <v>0</v>
      </c>
      <c r="I71" s="77"/>
      <c r="J71" s="69"/>
      <c r="K71" s="72">
        <f t="shared" si="2"/>
        <v>0</v>
      </c>
    </row>
    <row r="72" spans="1:11" ht="51.75" customHeight="1">
      <c r="A72" s="97" t="s">
        <v>580</v>
      </c>
      <c r="B72" s="86" t="s">
        <v>594</v>
      </c>
      <c r="C72" s="77"/>
      <c r="D72" s="69">
        <v>361873.89</v>
      </c>
      <c r="E72" s="72">
        <f t="shared" si="3"/>
        <v>361873.89</v>
      </c>
      <c r="F72" s="77"/>
      <c r="G72" s="69"/>
      <c r="H72" s="72"/>
      <c r="I72" s="77"/>
      <c r="J72" s="69"/>
      <c r="K72" s="72"/>
    </row>
    <row r="73" spans="1:11" ht="51.75" customHeight="1">
      <c r="A73" s="97" t="s">
        <v>579</v>
      </c>
      <c r="B73" s="86" t="s">
        <v>598</v>
      </c>
      <c r="C73" s="77"/>
      <c r="D73" s="69">
        <v>22587.48</v>
      </c>
      <c r="E73" s="72">
        <f t="shared" si="3"/>
        <v>22587.48</v>
      </c>
      <c r="F73" s="77"/>
      <c r="G73" s="69"/>
      <c r="H73" s="72"/>
      <c r="I73" s="77"/>
      <c r="J73" s="69"/>
      <c r="K73" s="72"/>
    </row>
    <row r="74" spans="1:11" ht="51.75" customHeight="1">
      <c r="A74" s="97" t="s">
        <v>578</v>
      </c>
      <c r="B74" s="86" t="s">
        <v>597</v>
      </c>
      <c r="C74" s="77"/>
      <c r="D74" s="69">
        <v>22587.48</v>
      </c>
      <c r="E74" s="72">
        <f t="shared" si="3"/>
        <v>22587.48</v>
      </c>
      <c r="F74" s="77"/>
      <c r="G74" s="69"/>
      <c r="H74" s="72"/>
      <c r="I74" s="77"/>
      <c r="J74" s="69"/>
      <c r="K74" s="72"/>
    </row>
    <row r="75" spans="1:11" ht="51.75" customHeight="1">
      <c r="A75" s="97" t="s">
        <v>577</v>
      </c>
      <c r="B75" s="86" t="s">
        <v>596</v>
      </c>
      <c r="C75" s="77"/>
      <c r="D75" s="69">
        <v>16241.4</v>
      </c>
      <c r="E75" s="72">
        <f t="shared" si="3"/>
        <v>16241.4</v>
      </c>
      <c r="F75" s="77"/>
      <c r="G75" s="69"/>
      <c r="H75" s="72"/>
      <c r="I75" s="77"/>
      <c r="J75" s="69"/>
      <c r="K75" s="72"/>
    </row>
    <row r="76" spans="1:11" ht="51.75" customHeight="1">
      <c r="A76" s="97" t="s">
        <v>576</v>
      </c>
      <c r="B76" s="86" t="s">
        <v>595</v>
      </c>
      <c r="C76" s="77"/>
      <c r="D76" s="69">
        <v>6346.08</v>
      </c>
      <c r="E76" s="72">
        <f t="shared" si="3"/>
        <v>6346.08</v>
      </c>
      <c r="F76" s="77"/>
      <c r="G76" s="69"/>
      <c r="H76" s="72"/>
      <c r="I76" s="77"/>
      <c r="J76" s="69"/>
      <c r="K76" s="72"/>
    </row>
    <row r="77" spans="1:11" ht="22.5" customHeight="1">
      <c r="A77" s="96" t="s">
        <v>523</v>
      </c>
      <c r="B77" s="100" t="s">
        <v>524</v>
      </c>
      <c r="C77" s="77">
        <f>SUM(C78)</f>
        <v>35000</v>
      </c>
      <c r="D77" s="69">
        <f>SUM(D84+D86+D88+D90+D92+D95+D96+D98)</f>
        <v>263174.33</v>
      </c>
      <c r="E77" s="72">
        <f>SUM(E78+E93+E97)</f>
        <v>298174.33</v>
      </c>
      <c r="F77" s="77">
        <v>35000</v>
      </c>
      <c r="G77" s="69"/>
      <c r="H77" s="72">
        <f t="shared" si="1"/>
        <v>35000</v>
      </c>
      <c r="I77" s="77">
        <v>35000</v>
      </c>
      <c r="J77" s="69"/>
      <c r="K77" s="72">
        <f t="shared" si="2"/>
        <v>35000</v>
      </c>
    </row>
    <row r="78" spans="1:11" ht="22.5" customHeight="1">
      <c r="A78" s="96" t="s">
        <v>525</v>
      </c>
      <c r="B78" s="100" t="s">
        <v>526</v>
      </c>
      <c r="C78" s="77">
        <f>SUM(C80+C82+C84+C92)</f>
        <v>35000</v>
      </c>
      <c r="D78" s="69"/>
      <c r="E78" s="72">
        <f>SUM(E79+E81+E83+E85+E87+E89+E91)</f>
        <v>126544.2</v>
      </c>
      <c r="F78" s="77">
        <f>SUM(F80+F82+F84+F92)</f>
        <v>35000</v>
      </c>
      <c r="G78" s="69"/>
      <c r="H78" s="72">
        <f t="shared" si="1"/>
        <v>35000</v>
      </c>
      <c r="I78" s="77">
        <v>35000</v>
      </c>
      <c r="J78" s="69"/>
      <c r="K78" s="72">
        <f t="shared" si="2"/>
        <v>35000</v>
      </c>
    </row>
    <row r="79" spans="1:11" ht="22.5" customHeight="1">
      <c r="A79" s="96" t="s">
        <v>531</v>
      </c>
      <c r="B79" s="100" t="s">
        <v>532</v>
      </c>
      <c r="C79" s="77">
        <f>SUM(C80)</f>
        <v>7000</v>
      </c>
      <c r="D79" s="69"/>
      <c r="E79" s="72">
        <f t="shared" si="3"/>
        <v>7000</v>
      </c>
      <c r="F79" s="77">
        <v>7000</v>
      </c>
      <c r="G79" s="69"/>
      <c r="H79" s="72">
        <f t="shared" si="1"/>
        <v>7000</v>
      </c>
      <c r="I79" s="77">
        <v>7000</v>
      </c>
      <c r="J79" s="69"/>
      <c r="K79" s="72">
        <f t="shared" si="2"/>
        <v>7000</v>
      </c>
    </row>
    <row r="80" spans="1:11" ht="22.5" customHeight="1">
      <c r="A80" s="96" t="s">
        <v>533</v>
      </c>
      <c r="B80" s="100" t="s">
        <v>534</v>
      </c>
      <c r="C80" s="77">
        <v>7000</v>
      </c>
      <c r="D80" s="69"/>
      <c r="E80" s="72">
        <f t="shared" si="3"/>
        <v>7000</v>
      </c>
      <c r="F80" s="77">
        <v>7000</v>
      </c>
      <c r="G80" s="69"/>
      <c r="H80" s="72">
        <f t="shared" si="1"/>
        <v>7000</v>
      </c>
      <c r="I80" s="77">
        <v>7000</v>
      </c>
      <c r="J80" s="69"/>
      <c r="K80" s="72">
        <f t="shared" si="2"/>
        <v>7000</v>
      </c>
    </row>
    <row r="81" spans="1:11" ht="22.5" customHeight="1">
      <c r="A81" s="96" t="s">
        <v>535</v>
      </c>
      <c r="B81" s="100" t="s">
        <v>536</v>
      </c>
      <c r="C81" s="77">
        <f>SUM(C82)</f>
        <v>12000</v>
      </c>
      <c r="D81" s="69"/>
      <c r="E81" s="72">
        <f t="shared" si="3"/>
        <v>12000</v>
      </c>
      <c r="F81" s="77">
        <v>12000</v>
      </c>
      <c r="G81" s="69"/>
      <c r="H81" s="72">
        <f t="shared" si="1"/>
        <v>12000</v>
      </c>
      <c r="I81" s="77">
        <v>12000</v>
      </c>
      <c r="J81" s="69"/>
      <c r="K81" s="72">
        <f t="shared" si="2"/>
        <v>12000</v>
      </c>
    </row>
    <row r="82" spans="1:11" ht="22.5" customHeight="1">
      <c r="A82" s="96" t="s">
        <v>537</v>
      </c>
      <c r="B82" s="100" t="s">
        <v>538</v>
      </c>
      <c r="C82" s="77">
        <v>12000</v>
      </c>
      <c r="D82" s="69"/>
      <c r="E82" s="72">
        <f t="shared" si="3"/>
        <v>12000</v>
      </c>
      <c r="F82" s="77">
        <v>12000</v>
      </c>
      <c r="G82" s="69"/>
      <c r="H82" s="72">
        <f t="shared" si="1"/>
        <v>12000</v>
      </c>
      <c r="I82" s="77">
        <v>12000</v>
      </c>
      <c r="J82" s="69"/>
      <c r="K82" s="72">
        <f t="shared" si="2"/>
        <v>12000</v>
      </c>
    </row>
    <row r="83" spans="1:11" ht="22.5" customHeight="1">
      <c r="A83" s="96" t="s">
        <v>527</v>
      </c>
      <c r="B83" s="100" t="s">
        <v>528</v>
      </c>
      <c r="C83" s="77">
        <f>SUM(C84)</f>
        <v>2500</v>
      </c>
      <c r="D83" s="69">
        <v>5244.2</v>
      </c>
      <c r="E83" s="72">
        <f t="shared" si="3"/>
        <v>7744.2</v>
      </c>
      <c r="F83" s="77">
        <v>2500</v>
      </c>
      <c r="G83" s="69"/>
      <c r="H83" s="72">
        <f t="shared" si="1"/>
        <v>2500</v>
      </c>
      <c r="I83" s="77">
        <v>2500</v>
      </c>
      <c r="J83" s="69"/>
      <c r="K83" s="72">
        <f t="shared" si="2"/>
        <v>2500</v>
      </c>
    </row>
    <row r="84" spans="1:11" ht="22.5" customHeight="1">
      <c r="A84" s="96" t="s">
        <v>529</v>
      </c>
      <c r="B84" s="100" t="s">
        <v>530</v>
      </c>
      <c r="C84" s="77">
        <v>2500</v>
      </c>
      <c r="D84" s="69">
        <v>5244.2</v>
      </c>
      <c r="E84" s="72">
        <f t="shared" si="3"/>
        <v>7744.2</v>
      </c>
      <c r="F84" s="77">
        <v>2500</v>
      </c>
      <c r="G84" s="69"/>
      <c r="H84" s="72">
        <f t="shared" ref="H84:H92" si="5">SUM(F84:G84)</f>
        <v>2500</v>
      </c>
      <c r="I84" s="77">
        <v>2500</v>
      </c>
      <c r="J84" s="69"/>
      <c r="K84" s="72">
        <f t="shared" ref="K84:K92" si="6">SUM(I84:J84)</f>
        <v>2500</v>
      </c>
    </row>
    <row r="85" spans="1:11" ht="22.5" customHeight="1">
      <c r="A85" s="96" t="s">
        <v>606</v>
      </c>
      <c r="B85" s="100" t="s">
        <v>599</v>
      </c>
      <c r="C85" s="77"/>
      <c r="D85" s="69">
        <v>2700</v>
      </c>
      <c r="E85" s="72">
        <f t="shared" si="3"/>
        <v>2700</v>
      </c>
      <c r="F85" s="77"/>
      <c r="G85" s="69"/>
      <c r="H85" s="72"/>
      <c r="I85" s="77"/>
      <c r="J85" s="69"/>
      <c r="K85" s="72"/>
    </row>
    <row r="86" spans="1:11" ht="22.5" customHeight="1">
      <c r="A86" s="96" t="s">
        <v>568</v>
      </c>
      <c r="B86" s="100" t="s">
        <v>588</v>
      </c>
      <c r="C86" s="77"/>
      <c r="D86" s="69">
        <v>2700</v>
      </c>
      <c r="E86" s="72">
        <f t="shared" si="3"/>
        <v>2700</v>
      </c>
      <c r="F86" s="77"/>
      <c r="G86" s="69"/>
      <c r="H86" s="72"/>
      <c r="I86" s="77"/>
      <c r="J86" s="69"/>
      <c r="K86" s="72"/>
    </row>
    <row r="87" spans="1:11" ht="22.5" customHeight="1">
      <c r="A87" s="96" t="s">
        <v>607</v>
      </c>
      <c r="B87" s="100" t="s">
        <v>600</v>
      </c>
      <c r="C87" s="77"/>
      <c r="D87" s="69">
        <v>1000</v>
      </c>
      <c r="E87" s="72">
        <f t="shared" si="3"/>
        <v>1000</v>
      </c>
      <c r="F87" s="77"/>
      <c r="G87" s="69"/>
      <c r="H87" s="72"/>
      <c r="I87" s="77"/>
      <c r="J87" s="69"/>
      <c r="K87" s="72"/>
    </row>
    <row r="88" spans="1:11" ht="22.5" customHeight="1">
      <c r="A88" s="96" t="s">
        <v>569</v>
      </c>
      <c r="B88" s="100" t="s">
        <v>589</v>
      </c>
      <c r="C88" s="77"/>
      <c r="D88" s="69">
        <v>1000</v>
      </c>
      <c r="E88" s="72">
        <f t="shared" si="3"/>
        <v>1000</v>
      </c>
      <c r="F88" s="77"/>
      <c r="G88" s="69"/>
      <c r="H88" s="72"/>
      <c r="I88" s="77"/>
      <c r="J88" s="69"/>
      <c r="K88" s="72"/>
    </row>
    <row r="89" spans="1:11" ht="22.5" customHeight="1">
      <c r="A89" s="96" t="s">
        <v>608</v>
      </c>
      <c r="B89" s="100" t="s">
        <v>601</v>
      </c>
      <c r="C89" s="77"/>
      <c r="D89" s="69">
        <v>63000</v>
      </c>
      <c r="E89" s="72">
        <f t="shared" si="3"/>
        <v>63000</v>
      </c>
      <c r="F89" s="77"/>
      <c r="G89" s="69"/>
      <c r="H89" s="72"/>
      <c r="I89" s="77"/>
      <c r="J89" s="69"/>
      <c r="K89" s="72"/>
    </row>
    <row r="90" spans="1:11" ht="22.5" customHeight="1">
      <c r="A90" s="96" t="s">
        <v>570</v>
      </c>
      <c r="B90" s="100" t="s">
        <v>590</v>
      </c>
      <c r="C90" s="77"/>
      <c r="D90" s="69">
        <v>63000</v>
      </c>
      <c r="E90" s="72">
        <f t="shared" si="3"/>
        <v>63000</v>
      </c>
      <c r="F90" s="77"/>
      <c r="G90" s="69"/>
      <c r="H90" s="72"/>
      <c r="I90" s="77"/>
      <c r="J90" s="69"/>
      <c r="K90" s="72"/>
    </row>
    <row r="91" spans="1:11" ht="22.5" customHeight="1">
      <c r="A91" s="96" t="s">
        <v>539</v>
      </c>
      <c r="B91" s="100" t="s">
        <v>540</v>
      </c>
      <c r="C91" s="77">
        <f>SUM(C92)</f>
        <v>13500</v>
      </c>
      <c r="D91" s="69">
        <v>19600</v>
      </c>
      <c r="E91" s="72">
        <f t="shared" si="3"/>
        <v>33100</v>
      </c>
      <c r="F91" s="77">
        <v>13500</v>
      </c>
      <c r="G91" s="69"/>
      <c r="H91" s="72">
        <f t="shared" si="5"/>
        <v>13500</v>
      </c>
      <c r="I91" s="77">
        <v>13500</v>
      </c>
      <c r="J91" s="69"/>
      <c r="K91" s="72">
        <f t="shared" si="6"/>
        <v>13500</v>
      </c>
    </row>
    <row r="92" spans="1:11" ht="22.5" customHeight="1">
      <c r="A92" s="96" t="s">
        <v>541</v>
      </c>
      <c r="B92" s="100" t="s">
        <v>542</v>
      </c>
      <c r="C92" s="77">
        <v>13500</v>
      </c>
      <c r="D92" s="69">
        <v>19600</v>
      </c>
      <c r="E92" s="72">
        <f t="shared" si="3"/>
        <v>33100</v>
      </c>
      <c r="F92" s="77">
        <v>13500</v>
      </c>
      <c r="G92" s="69"/>
      <c r="H92" s="72">
        <f t="shared" si="5"/>
        <v>13500</v>
      </c>
      <c r="I92" s="77">
        <v>13500</v>
      </c>
      <c r="J92" s="69"/>
      <c r="K92" s="72">
        <f t="shared" si="6"/>
        <v>13500</v>
      </c>
    </row>
    <row r="93" spans="1:11" ht="22.5" customHeight="1">
      <c r="A93" s="96" t="s">
        <v>605</v>
      </c>
      <c r="B93" s="100" t="s">
        <v>610</v>
      </c>
      <c r="C93" s="77"/>
      <c r="D93" s="69">
        <v>91630.13</v>
      </c>
      <c r="E93" s="72">
        <f t="shared" si="3"/>
        <v>91630.13</v>
      </c>
      <c r="F93" s="77"/>
      <c r="G93" s="69"/>
      <c r="H93" s="72"/>
      <c r="I93" s="77"/>
      <c r="J93" s="69"/>
      <c r="K93" s="72"/>
    </row>
    <row r="94" spans="1:11" ht="22.5" customHeight="1">
      <c r="A94" s="96" t="s">
        <v>604</v>
      </c>
      <c r="B94" s="100" t="s">
        <v>609</v>
      </c>
      <c r="C94" s="77"/>
      <c r="D94" s="69">
        <f>SUM(D95:D96)</f>
        <v>91630.13</v>
      </c>
      <c r="E94" s="72">
        <f t="shared" si="3"/>
        <v>91630.13</v>
      </c>
      <c r="F94" s="77"/>
      <c r="G94" s="69"/>
      <c r="H94" s="72"/>
      <c r="I94" s="77"/>
      <c r="J94" s="69"/>
      <c r="K94" s="72"/>
    </row>
    <row r="95" spans="1:11" ht="22.5" customHeight="1">
      <c r="A95" s="96" t="s">
        <v>571</v>
      </c>
      <c r="B95" s="100" t="s">
        <v>591</v>
      </c>
      <c r="C95" s="77"/>
      <c r="D95" s="69">
        <v>90432.63</v>
      </c>
      <c r="E95" s="72">
        <f t="shared" si="3"/>
        <v>90432.63</v>
      </c>
      <c r="F95" s="77"/>
      <c r="G95" s="69"/>
      <c r="H95" s="72"/>
      <c r="I95" s="77"/>
      <c r="J95" s="69"/>
      <c r="K95" s="72"/>
    </row>
    <row r="96" spans="1:11" ht="22.5" customHeight="1">
      <c r="A96" s="96" t="s">
        <v>572</v>
      </c>
      <c r="B96" s="100" t="s">
        <v>592</v>
      </c>
      <c r="C96" s="77"/>
      <c r="D96" s="69">
        <v>1197.5</v>
      </c>
      <c r="E96" s="72">
        <f t="shared" si="3"/>
        <v>1197.5</v>
      </c>
      <c r="F96" s="77"/>
      <c r="G96" s="69"/>
      <c r="H96" s="72"/>
      <c r="I96" s="77"/>
      <c r="J96" s="69"/>
      <c r="K96" s="72"/>
    </row>
    <row r="97" spans="1:11" ht="22.5" customHeight="1">
      <c r="A97" s="96" t="s">
        <v>603</v>
      </c>
      <c r="B97" s="100" t="s">
        <v>602</v>
      </c>
      <c r="C97" s="77"/>
      <c r="D97" s="69">
        <v>80000</v>
      </c>
      <c r="E97" s="72">
        <f t="shared" si="3"/>
        <v>80000</v>
      </c>
      <c r="F97" s="77"/>
      <c r="G97" s="69"/>
      <c r="H97" s="72"/>
      <c r="I97" s="77"/>
      <c r="J97" s="69"/>
      <c r="K97" s="72"/>
    </row>
    <row r="98" spans="1:11" ht="22.5" customHeight="1">
      <c r="A98" s="96" t="s">
        <v>573</v>
      </c>
      <c r="B98" s="100" t="s">
        <v>593</v>
      </c>
      <c r="C98" s="77"/>
      <c r="D98" s="69">
        <v>80000</v>
      </c>
      <c r="E98" s="72">
        <f t="shared" si="3"/>
        <v>80000</v>
      </c>
      <c r="F98" s="77"/>
      <c r="G98" s="69"/>
      <c r="H98" s="72"/>
      <c r="I98" s="77"/>
      <c r="J98" s="69"/>
      <c r="K98" s="72"/>
    </row>
    <row r="99" spans="1:11" ht="30.75" customHeight="1">
      <c r="A99" s="70" t="s">
        <v>319</v>
      </c>
      <c r="B99" s="71" t="s">
        <v>320</v>
      </c>
      <c r="C99" s="72">
        <f>SUM(C100+C149)</f>
        <v>233451788.75999999</v>
      </c>
      <c r="D99" s="72">
        <f>SUM(D100)+D149</f>
        <v>3715274</v>
      </c>
      <c r="E99" s="72">
        <f t="shared" si="3"/>
        <v>237167062.75999999</v>
      </c>
      <c r="F99" s="72">
        <f t="shared" ref="F99:J99" si="7">SUM(F100)</f>
        <v>205742644.17000002</v>
      </c>
      <c r="G99" s="72">
        <f t="shared" si="7"/>
        <v>21222720</v>
      </c>
      <c r="H99" s="72">
        <f>SUM(F99+G99)</f>
        <v>226965364.17000002</v>
      </c>
      <c r="I99" s="72">
        <f t="shared" si="7"/>
        <v>210327467.56</v>
      </c>
      <c r="J99" s="72">
        <f t="shared" si="7"/>
        <v>10233720</v>
      </c>
      <c r="K99" s="72">
        <f>SUM(I99+J99)</f>
        <v>220561187.56</v>
      </c>
    </row>
    <row r="100" spans="1:11" ht="24" customHeight="1">
      <c r="A100" s="70" t="s">
        <v>336</v>
      </c>
      <c r="B100" s="71" t="s">
        <v>351</v>
      </c>
      <c r="C100" s="72">
        <f>SUM(C101+C108+C127+C142)</f>
        <v>233376788.75999999</v>
      </c>
      <c r="D100" s="72">
        <f t="shared" ref="D100:J100" si="8">SUM(D101+D108+D127+D142)</f>
        <v>3715274</v>
      </c>
      <c r="E100" s="72">
        <f t="shared" si="3"/>
        <v>237092062.75999999</v>
      </c>
      <c r="F100" s="72">
        <f t="shared" si="8"/>
        <v>205742644.17000002</v>
      </c>
      <c r="G100" s="72">
        <f t="shared" si="8"/>
        <v>21222720</v>
      </c>
      <c r="H100" s="72">
        <f t="shared" ref="H100:H152" si="9">SUM(F100+G100)</f>
        <v>226965364.17000002</v>
      </c>
      <c r="I100" s="72">
        <f t="shared" si="8"/>
        <v>210327467.56</v>
      </c>
      <c r="J100" s="72">
        <f t="shared" si="8"/>
        <v>10233720</v>
      </c>
      <c r="K100" s="72">
        <f t="shared" ref="K100:K152" si="10">SUM(I100+J100)</f>
        <v>220561187.56</v>
      </c>
    </row>
    <row r="101" spans="1:11" ht="24">
      <c r="A101" s="70" t="s">
        <v>359</v>
      </c>
      <c r="B101" s="80" t="s">
        <v>372</v>
      </c>
      <c r="C101" s="72">
        <f>SUM(C105+C103)</f>
        <v>66208000</v>
      </c>
      <c r="D101" s="72">
        <f>SUM(D105+D103+D106)</f>
        <v>143920</v>
      </c>
      <c r="E101" s="72">
        <f t="shared" si="3"/>
        <v>66351920</v>
      </c>
      <c r="F101" s="72">
        <f t="shared" ref="F101:J101" si="11">SUM(F105+F103)</f>
        <v>45729000</v>
      </c>
      <c r="G101" s="72">
        <f t="shared" si="11"/>
        <v>0</v>
      </c>
      <c r="H101" s="72">
        <f t="shared" si="9"/>
        <v>45729000</v>
      </c>
      <c r="I101" s="72">
        <f t="shared" si="11"/>
        <v>43876000</v>
      </c>
      <c r="J101" s="72">
        <f t="shared" si="11"/>
        <v>0</v>
      </c>
      <c r="K101" s="72">
        <f t="shared" si="10"/>
        <v>43876000</v>
      </c>
    </row>
    <row r="102" spans="1:11" ht="24" customHeight="1">
      <c r="A102" s="73" t="s">
        <v>358</v>
      </c>
      <c r="B102" s="80" t="s">
        <v>368</v>
      </c>
      <c r="C102" s="69">
        <v>44788000</v>
      </c>
      <c r="D102" s="69"/>
      <c r="E102" s="72">
        <f t="shared" si="3"/>
        <v>44788000</v>
      </c>
      <c r="F102" s="69">
        <v>45729000</v>
      </c>
      <c r="G102" s="69"/>
      <c r="H102" s="72">
        <f t="shared" si="9"/>
        <v>45729000</v>
      </c>
      <c r="I102" s="69">
        <v>43876000</v>
      </c>
      <c r="J102" s="69"/>
      <c r="K102" s="72">
        <f t="shared" si="10"/>
        <v>43876000</v>
      </c>
    </row>
    <row r="103" spans="1:11" ht="24" customHeight="1">
      <c r="A103" s="73" t="s">
        <v>357</v>
      </c>
      <c r="B103" s="80" t="s">
        <v>369</v>
      </c>
      <c r="C103" s="69">
        <v>44788000</v>
      </c>
      <c r="D103" s="69"/>
      <c r="E103" s="72">
        <f t="shared" si="3"/>
        <v>44788000</v>
      </c>
      <c r="F103" s="69">
        <v>45729000</v>
      </c>
      <c r="G103" s="69"/>
      <c r="H103" s="72">
        <f t="shared" si="9"/>
        <v>45729000</v>
      </c>
      <c r="I103" s="69">
        <v>43876000</v>
      </c>
      <c r="J103" s="69"/>
      <c r="K103" s="72">
        <f t="shared" si="10"/>
        <v>43876000</v>
      </c>
    </row>
    <row r="104" spans="1:11" ht="24" customHeight="1">
      <c r="A104" s="73" t="s">
        <v>356</v>
      </c>
      <c r="B104" s="80" t="s">
        <v>370</v>
      </c>
      <c r="C104" s="69">
        <v>21420000</v>
      </c>
      <c r="D104" s="69"/>
      <c r="E104" s="72">
        <f t="shared" si="3"/>
        <v>21420000</v>
      </c>
      <c r="F104" s="69"/>
      <c r="G104" s="69"/>
      <c r="H104" s="72">
        <f t="shared" si="9"/>
        <v>0</v>
      </c>
      <c r="I104" s="69"/>
      <c r="J104" s="69"/>
      <c r="K104" s="72">
        <f t="shared" si="10"/>
        <v>0</v>
      </c>
    </row>
    <row r="105" spans="1:11" ht="24" customHeight="1">
      <c r="A105" s="73" t="s">
        <v>355</v>
      </c>
      <c r="B105" s="80" t="s">
        <v>371</v>
      </c>
      <c r="C105" s="69">
        <v>21420000</v>
      </c>
      <c r="D105" s="69"/>
      <c r="E105" s="72">
        <f t="shared" si="3"/>
        <v>21420000</v>
      </c>
      <c r="F105" s="69"/>
      <c r="G105" s="69"/>
      <c r="H105" s="72">
        <f t="shared" si="9"/>
        <v>0</v>
      </c>
      <c r="I105" s="69"/>
      <c r="J105" s="69"/>
      <c r="K105" s="72">
        <f t="shared" si="10"/>
        <v>0</v>
      </c>
    </row>
    <row r="106" spans="1:11" ht="24" customHeight="1">
      <c r="A106" s="73" t="s">
        <v>564</v>
      </c>
      <c r="B106" s="80" t="s">
        <v>566</v>
      </c>
      <c r="C106" s="69"/>
      <c r="D106" s="69">
        <v>143920</v>
      </c>
      <c r="E106" s="72">
        <f t="shared" si="3"/>
        <v>143920</v>
      </c>
      <c r="F106" s="69"/>
      <c r="G106" s="69"/>
      <c r="H106" s="72"/>
      <c r="I106" s="69"/>
      <c r="J106" s="69"/>
      <c r="K106" s="72"/>
    </row>
    <row r="107" spans="1:11" ht="24" customHeight="1">
      <c r="A107" s="73" t="s">
        <v>563</v>
      </c>
      <c r="B107" s="80" t="s">
        <v>565</v>
      </c>
      <c r="C107" s="69"/>
      <c r="D107" s="69">
        <v>143920</v>
      </c>
      <c r="E107" s="72">
        <f t="shared" si="3"/>
        <v>143920</v>
      </c>
      <c r="F107" s="69"/>
      <c r="G107" s="69"/>
      <c r="H107" s="72"/>
      <c r="I107" s="69"/>
      <c r="J107" s="69"/>
      <c r="K107" s="72"/>
    </row>
    <row r="108" spans="1:11" ht="22.5" customHeight="1">
      <c r="A108" s="70" t="s">
        <v>352</v>
      </c>
      <c r="B108" s="71" t="s">
        <v>353</v>
      </c>
      <c r="C108" s="72">
        <f>SUM(C109+C111+C113+C115+C117+C119+C121+C123+C125)</f>
        <v>17617368.420000002</v>
      </c>
      <c r="D108" s="72">
        <f>SUM(D109+D111+D113+D115+D117+D119+D121+D123+D125+D134)</f>
        <v>0</v>
      </c>
      <c r="E108" s="72">
        <f t="shared" si="3"/>
        <v>17617368.420000002</v>
      </c>
      <c r="F108" s="72">
        <f t="shared" ref="F108:J108" si="12">SUM(F109+F113+F115+F117+F119+F121+F123+F125)</f>
        <v>10184374</v>
      </c>
      <c r="G108" s="72">
        <f t="shared" si="12"/>
        <v>10989000</v>
      </c>
      <c r="H108" s="72">
        <f t="shared" si="9"/>
        <v>21173374</v>
      </c>
      <c r="I108" s="72">
        <f t="shared" si="12"/>
        <v>15678293</v>
      </c>
      <c r="J108" s="72">
        <f t="shared" si="12"/>
        <v>0</v>
      </c>
      <c r="K108" s="72">
        <f t="shared" si="10"/>
        <v>15678293</v>
      </c>
    </row>
    <row r="109" spans="1:11" ht="22.5" customHeight="1">
      <c r="A109" s="73" t="s">
        <v>360</v>
      </c>
      <c r="B109" s="80" t="s">
        <v>373</v>
      </c>
      <c r="C109" s="69">
        <v>647000</v>
      </c>
      <c r="D109" s="69"/>
      <c r="E109" s="72">
        <f t="shared" si="3"/>
        <v>647000</v>
      </c>
      <c r="F109" s="69">
        <v>1491132</v>
      </c>
      <c r="G109" s="69">
        <v>10989000</v>
      </c>
      <c r="H109" s="72">
        <f t="shared" si="9"/>
        <v>12480132</v>
      </c>
      <c r="I109" s="69">
        <v>4380000</v>
      </c>
      <c r="J109" s="69"/>
      <c r="K109" s="72">
        <f t="shared" si="10"/>
        <v>4380000</v>
      </c>
    </row>
    <row r="110" spans="1:11" ht="22.5" customHeight="1">
      <c r="A110" s="73" t="s">
        <v>361</v>
      </c>
      <c r="B110" s="80" t="s">
        <v>374</v>
      </c>
      <c r="C110" s="69">
        <v>647000</v>
      </c>
      <c r="D110" s="69"/>
      <c r="E110" s="72">
        <f t="shared" si="3"/>
        <v>647000</v>
      </c>
      <c r="F110" s="69">
        <v>1491132</v>
      </c>
      <c r="G110" s="69">
        <v>10989000</v>
      </c>
      <c r="H110" s="72">
        <f t="shared" si="9"/>
        <v>12480132</v>
      </c>
      <c r="I110" s="69">
        <v>4380000</v>
      </c>
      <c r="J110" s="69"/>
      <c r="K110" s="72">
        <f t="shared" si="10"/>
        <v>4380000</v>
      </c>
    </row>
    <row r="111" spans="1:11" ht="52.5" customHeight="1">
      <c r="A111" s="73" t="s">
        <v>561</v>
      </c>
      <c r="B111" s="109" t="s">
        <v>559</v>
      </c>
      <c r="C111" s="69">
        <v>1650914.75</v>
      </c>
      <c r="D111" s="69"/>
      <c r="E111" s="72">
        <f t="shared" si="3"/>
        <v>1650914.75</v>
      </c>
      <c r="F111" s="69"/>
      <c r="G111" s="69"/>
      <c r="H111" s="72"/>
      <c r="I111" s="69"/>
      <c r="J111" s="69"/>
      <c r="K111" s="72"/>
    </row>
    <row r="112" spans="1:11" ht="48.75" customHeight="1">
      <c r="A112" s="73" t="s">
        <v>560</v>
      </c>
      <c r="B112" s="109" t="s">
        <v>558</v>
      </c>
      <c r="C112" s="69">
        <v>1650914.75</v>
      </c>
      <c r="D112" s="69"/>
      <c r="E112" s="72">
        <f t="shared" ref="E112:E152" si="13">SUM(C112:D112)</f>
        <v>1650914.75</v>
      </c>
      <c r="F112" s="69"/>
      <c r="G112" s="69"/>
      <c r="H112" s="72"/>
      <c r="I112" s="69"/>
      <c r="J112" s="69"/>
      <c r="K112" s="72"/>
    </row>
    <row r="113" spans="1:11" s="61" customFormat="1" ht="39" customHeight="1">
      <c r="A113" s="78" t="s">
        <v>339</v>
      </c>
      <c r="B113" s="110" t="s">
        <v>341</v>
      </c>
      <c r="C113" s="77"/>
      <c r="D113" s="77"/>
      <c r="E113" s="72">
        <f t="shared" si="13"/>
        <v>0</v>
      </c>
      <c r="F113" s="77"/>
      <c r="G113" s="77"/>
      <c r="H113" s="77">
        <f t="shared" ref="H113:K113" si="14">SUM(H114)</f>
        <v>0</v>
      </c>
      <c r="I113" s="77"/>
      <c r="J113" s="77"/>
      <c r="K113" s="77">
        <f t="shared" si="14"/>
        <v>0</v>
      </c>
    </row>
    <row r="114" spans="1:11" s="61" customFormat="1" ht="45" customHeight="1">
      <c r="A114" s="78" t="s">
        <v>338</v>
      </c>
      <c r="B114" s="110" t="s">
        <v>340</v>
      </c>
      <c r="C114" s="77"/>
      <c r="D114" s="77"/>
      <c r="E114" s="72">
        <f t="shared" si="13"/>
        <v>0</v>
      </c>
      <c r="F114" s="77"/>
      <c r="G114" s="77"/>
      <c r="H114" s="72">
        <f t="shared" si="9"/>
        <v>0</v>
      </c>
      <c r="I114" s="77"/>
      <c r="J114" s="77"/>
      <c r="K114" s="72">
        <f t="shared" si="10"/>
        <v>0</v>
      </c>
    </row>
    <row r="115" spans="1:11" s="61" customFormat="1" ht="45" customHeight="1">
      <c r="A115" s="78" t="s">
        <v>362</v>
      </c>
      <c r="B115" s="81" t="s">
        <v>378</v>
      </c>
      <c r="C115" s="77">
        <v>3010202</v>
      </c>
      <c r="D115" s="77"/>
      <c r="E115" s="72">
        <f t="shared" si="13"/>
        <v>3010202</v>
      </c>
      <c r="F115" s="77"/>
      <c r="G115" s="77"/>
      <c r="H115" s="72">
        <f t="shared" si="9"/>
        <v>0</v>
      </c>
      <c r="I115" s="77"/>
      <c r="J115" s="77"/>
      <c r="K115" s="72">
        <f t="shared" si="10"/>
        <v>0</v>
      </c>
    </row>
    <row r="116" spans="1:11" s="61" customFormat="1" ht="45" customHeight="1">
      <c r="A116" s="78" t="s">
        <v>363</v>
      </c>
      <c r="B116" s="81" t="s">
        <v>375</v>
      </c>
      <c r="C116" s="77">
        <v>3010202</v>
      </c>
      <c r="D116" s="77"/>
      <c r="E116" s="72">
        <f t="shared" si="13"/>
        <v>3010202</v>
      </c>
      <c r="F116" s="77"/>
      <c r="G116" s="77"/>
      <c r="H116" s="72">
        <f t="shared" si="9"/>
        <v>0</v>
      </c>
      <c r="I116" s="77"/>
      <c r="J116" s="77"/>
      <c r="K116" s="72">
        <f t="shared" si="10"/>
        <v>0</v>
      </c>
    </row>
    <row r="117" spans="1:11" s="61" customFormat="1" ht="45" customHeight="1">
      <c r="A117" s="78" t="s">
        <v>364</v>
      </c>
      <c r="B117" s="81" t="s">
        <v>376</v>
      </c>
      <c r="C117" s="77"/>
      <c r="D117" s="77"/>
      <c r="E117" s="72">
        <f t="shared" si="13"/>
        <v>0</v>
      </c>
      <c r="F117" s="77"/>
      <c r="G117" s="77"/>
      <c r="H117" s="72">
        <f t="shared" si="9"/>
        <v>0</v>
      </c>
      <c r="I117" s="77">
        <v>5445000</v>
      </c>
      <c r="J117" s="77"/>
      <c r="K117" s="72">
        <f t="shared" si="10"/>
        <v>5445000</v>
      </c>
    </row>
    <row r="118" spans="1:11" s="61" customFormat="1" ht="45" customHeight="1">
      <c r="A118" s="78" t="s">
        <v>365</v>
      </c>
      <c r="B118" s="81" t="s">
        <v>377</v>
      </c>
      <c r="C118" s="77"/>
      <c r="D118" s="77"/>
      <c r="E118" s="72">
        <f t="shared" si="13"/>
        <v>0</v>
      </c>
      <c r="F118" s="77"/>
      <c r="G118" s="77"/>
      <c r="H118" s="72">
        <f t="shared" si="9"/>
        <v>0</v>
      </c>
      <c r="I118" s="77">
        <v>5445000</v>
      </c>
      <c r="J118" s="77"/>
      <c r="K118" s="72">
        <f t="shared" si="10"/>
        <v>5445000</v>
      </c>
    </row>
    <row r="119" spans="1:11" s="61" customFormat="1" ht="36.75" customHeight="1">
      <c r="A119" s="78" t="s">
        <v>343</v>
      </c>
      <c r="B119" s="76" t="s">
        <v>348</v>
      </c>
      <c r="C119" s="77">
        <v>500000</v>
      </c>
      <c r="D119" s="77"/>
      <c r="E119" s="72">
        <f t="shared" si="13"/>
        <v>500000</v>
      </c>
      <c r="F119" s="77">
        <v>800000</v>
      </c>
      <c r="G119" s="77"/>
      <c r="H119" s="72">
        <f t="shared" si="9"/>
        <v>800000</v>
      </c>
      <c r="I119" s="77">
        <v>630777</v>
      </c>
      <c r="J119" s="77"/>
      <c r="K119" s="72">
        <f t="shared" si="10"/>
        <v>630777</v>
      </c>
    </row>
    <row r="120" spans="1:11" s="61" customFormat="1" ht="37.5" customHeight="1">
      <c r="A120" s="78" t="s">
        <v>342</v>
      </c>
      <c r="B120" s="76" t="s">
        <v>349</v>
      </c>
      <c r="C120" s="77">
        <v>500000</v>
      </c>
      <c r="D120" s="77"/>
      <c r="E120" s="72">
        <f t="shared" si="13"/>
        <v>500000</v>
      </c>
      <c r="F120" s="77">
        <v>800000</v>
      </c>
      <c r="G120" s="77"/>
      <c r="H120" s="72">
        <f t="shared" si="9"/>
        <v>800000</v>
      </c>
      <c r="I120" s="77">
        <v>630777</v>
      </c>
      <c r="J120" s="77"/>
      <c r="K120" s="72">
        <f t="shared" si="10"/>
        <v>630777</v>
      </c>
    </row>
    <row r="121" spans="1:11" s="61" customFormat="1" ht="37.5" customHeight="1">
      <c r="A121" s="78" t="s">
        <v>366</v>
      </c>
      <c r="B121" s="81" t="s">
        <v>380</v>
      </c>
      <c r="C121" s="77">
        <v>547416</v>
      </c>
      <c r="D121" s="77"/>
      <c r="E121" s="72">
        <f t="shared" si="13"/>
        <v>547416</v>
      </c>
      <c r="F121" s="77">
        <v>547416</v>
      </c>
      <c r="G121" s="77"/>
      <c r="H121" s="72">
        <f t="shared" si="9"/>
        <v>547416</v>
      </c>
      <c r="I121" s="77">
        <v>547416</v>
      </c>
      <c r="J121" s="77"/>
      <c r="K121" s="72">
        <f t="shared" si="10"/>
        <v>547416</v>
      </c>
    </row>
    <row r="122" spans="1:11" s="61" customFormat="1" ht="37.5" customHeight="1">
      <c r="A122" s="78" t="s">
        <v>367</v>
      </c>
      <c r="B122" s="81" t="s">
        <v>379</v>
      </c>
      <c r="C122" s="77">
        <v>547416</v>
      </c>
      <c r="D122" s="77"/>
      <c r="E122" s="72">
        <f t="shared" si="13"/>
        <v>547416</v>
      </c>
      <c r="F122" s="77">
        <v>547416</v>
      </c>
      <c r="G122" s="77"/>
      <c r="H122" s="72">
        <f t="shared" si="9"/>
        <v>547416</v>
      </c>
      <c r="I122" s="77">
        <v>547416</v>
      </c>
      <c r="J122" s="77"/>
      <c r="K122" s="72">
        <f t="shared" si="10"/>
        <v>547416</v>
      </c>
    </row>
    <row r="123" spans="1:11" s="61" customFormat="1">
      <c r="A123" s="78" t="s">
        <v>337</v>
      </c>
      <c r="B123" s="76" t="s">
        <v>334</v>
      </c>
      <c r="C123" s="77">
        <v>224593</v>
      </c>
      <c r="D123" s="77"/>
      <c r="E123" s="72">
        <f t="shared" si="13"/>
        <v>224593</v>
      </c>
      <c r="F123" s="77"/>
      <c r="G123" s="77"/>
      <c r="H123" s="72">
        <f t="shared" si="9"/>
        <v>0</v>
      </c>
      <c r="I123" s="77"/>
      <c r="J123" s="77"/>
      <c r="K123" s="72">
        <f t="shared" si="10"/>
        <v>0</v>
      </c>
    </row>
    <row r="124" spans="1:11" s="61" customFormat="1" ht="25.5">
      <c r="A124" s="78" t="s">
        <v>350</v>
      </c>
      <c r="B124" s="76" t="s">
        <v>335</v>
      </c>
      <c r="C124" s="77">
        <v>224593</v>
      </c>
      <c r="D124" s="77"/>
      <c r="E124" s="72">
        <f t="shared" si="13"/>
        <v>224593</v>
      </c>
      <c r="F124" s="77"/>
      <c r="G124" s="77"/>
      <c r="H124" s="72">
        <f t="shared" si="9"/>
        <v>0</v>
      </c>
      <c r="I124" s="77"/>
      <c r="J124" s="77"/>
      <c r="K124" s="72">
        <f t="shared" si="10"/>
        <v>0</v>
      </c>
    </row>
    <row r="125" spans="1:11" s="61" customFormat="1">
      <c r="A125" s="78" t="s">
        <v>345</v>
      </c>
      <c r="B125" s="76" t="s">
        <v>347</v>
      </c>
      <c r="C125" s="77">
        <v>11037242.67</v>
      </c>
      <c r="D125" s="77"/>
      <c r="E125" s="72">
        <f t="shared" si="13"/>
        <v>11037242.67</v>
      </c>
      <c r="F125" s="77">
        <v>7345826</v>
      </c>
      <c r="G125" s="77"/>
      <c r="H125" s="72">
        <f t="shared" si="9"/>
        <v>7345826</v>
      </c>
      <c r="I125" s="77">
        <v>4675100</v>
      </c>
      <c r="J125" s="77"/>
      <c r="K125" s="72">
        <f t="shared" si="10"/>
        <v>4675100</v>
      </c>
    </row>
    <row r="126" spans="1:11" s="61" customFormat="1" ht="16.5" customHeight="1">
      <c r="A126" s="78" t="s">
        <v>344</v>
      </c>
      <c r="B126" s="76" t="s">
        <v>346</v>
      </c>
      <c r="C126" s="77">
        <v>11037242.67</v>
      </c>
      <c r="D126" s="77"/>
      <c r="E126" s="72">
        <f t="shared" si="13"/>
        <v>11037242.67</v>
      </c>
      <c r="F126" s="77">
        <v>7345826</v>
      </c>
      <c r="G126" s="77"/>
      <c r="H126" s="72">
        <f t="shared" si="9"/>
        <v>7345826</v>
      </c>
      <c r="I126" s="77">
        <v>4675100</v>
      </c>
      <c r="J126" s="77"/>
      <c r="K126" s="72">
        <f t="shared" si="10"/>
        <v>4675100</v>
      </c>
    </row>
    <row r="127" spans="1:11" s="61" customFormat="1" ht="18" customHeight="1">
      <c r="A127" s="87" t="s">
        <v>381</v>
      </c>
      <c r="B127" s="95" t="s">
        <v>400</v>
      </c>
      <c r="C127" s="88">
        <f>SUM(C128+C130+C132+C134+C136+C138+C140)</f>
        <v>135313026.34</v>
      </c>
      <c r="D127" s="88">
        <f t="shared" ref="D127:J127" si="15">SUM(D128+D130+D132+D136+D138+D140)</f>
        <v>120087</v>
      </c>
      <c r="E127" s="72">
        <f t="shared" si="13"/>
        <v>135433113.34</v>
      </c>
      <c r="F127" s="88">
        <f t="shared" si="15"/>
        <v>135587284.17000002</v>
      </c>
      <c r="G127" s="88">
        <f t="shared" si="15"/>
        <v>0</v>
      </c>
      <c r="H127" s="89">
        <f t="shared" si="9"/>
        <v>135587284.17000002</v>
      </c>
      <c r="I127" s="88">
        <f t="shared" si="15"/>
        <v>136515425.56</v>
      </c>
      <c r="J127" s="88">
        <f t="shared" si="15"/>
        <v>0</v>
      </c>
      <c r="K127" s="89">
        <f t="shared" si="10"/>
        <v>136515425.56</v>
      </c>
    </row>
    <row r="128" spans="1:11" s="61" customFormat="1" ht="27.75" customHeight="1">
      <c r="A128" s="84" t="s">
        <v>382</v>
      </c>
      <c r="B128" s="80" t="s">
        <v>401</v>
      </c>
      <c r="C128" s="66">
        <v>130593184.69</v>
      </c>
      <c r="D128" s="66"/>
      <c r="E128" s="72">
        <f t="shared" si="13"/>
        <v>130593184.69</v>
      </c>
      <c r="F128" s="66">
        <v>131101647.67</v>
      </c>
      <c r="G128" s="66"/>
      <c r="H128" s="72">
        <f t="shared" si="9"/>
        <v>131101647.67</v>
      </c>
      <c r="I128" s="66">
        <v>131902029.16</v>
      </c>
      <c r="J128" s="66"/>
      <c r="K128" s="72">
        <f t="shared" si="10"/>
        <v>131902029.16</v>
      </c>
    </row>
    <row r="129" spans="1:11" s="61" customFormat="1" ht="32.25" customHeight="1">
      <c r="A129" s="84" t="s">
        <v>383</v>
      </c>
      <c r="B129" s="86" t="s">
        <v>402</v>
      </c>
      <c r="C129" s="66">
        <v>130593184.69</v>
      </c>
      <c r="D129" s="66"/>
      <c r="E129" s="72">
        <f t="shared" si="13"/>
        <v>130593184.69</v>
      </c>
      <c r="F129" s="66">
        <v>131101647.67</v>
      </c>
      <c r="G129" s="66"/>
      <c r="H129" s="72">
        <f t="shared" si="9"/>
        <v>131101647.67</v>
      </c>
      <c r="I129" s="66">
        <v>131902029.16</v>
      </c>
      <c r="J129" s="66"/>
      <c r="K129" s="72">
        <f t="shared" si="10"/>
        <v>131902029.16</v>
      </c>
    </row>
    <row r="130" spans="1:11" s="61" customFormat="1" ht="44.25" customHeight="1">
      <c r="A130" s="84" t="s">
        <v>384</v>
      </c>
      <c r="B130" s="86" t="s">
        <v>403</v>
      </c>
      <c r="C130" s="66">
        <v>1154227</v>
      </c>
      <c r="D130" s="66"/>
      <c r="E130" s="72">
        <f t="shared" si="13"/>
        <v>1154227</v>
      </c>
      <c r="F130" s="66">
        <v>1154227</v>
      </c>
      <c r="G130" s="66"/>
      <c r="H130" s="72">
        <f t="shared" si="9"/>
        <v>1154227</v>
      </c>
      <c r="I130" s="66">
        <v>1154227</v>
      </c>
      <c r="J130" s="66"/>
      <c r="K130" s="72">
        <f t="shared" si="10"/>
        <v>1154227</v>
      </c>
    </row>
    <row r="131" spans="1:11" s="61" customFormat="1" ht="56.25" customHeight="1">
      <c r="A131" s="84" t="s">
        <v>385</v>
      </c>
      <c r="B131" s="86" t="s">
        <v>404</v>
      </c>
      <c r="C131" s="66">
        <v>1154227</v>
      </c>
      <c r="D131" s="66"/>
      <c r="E131" s="72">
        <f t="shared" si="13"/>
        <v>1154227</v>
      </c>
      <c r="F131" s="66">
        <v>1154227</v>
      </c>
      <c r="G131" s="66"/>
      <c r="H131" s="72">
        <f t="shared" si="9"/>
        <v>1154227</v>
      </c>
      <c r="I131" s="66">
        <v>1154227</v>
      </c>
      <c r="J131" s="66"/>
      <c r="K131" s="72">
        <f t="shared" si="10"/>
        <v>1154227</v>
      </c>
    </row>
    <row r="132" spans="1:11" s="61" customFormat="1" ht="36.75" customHeight="1">
      <c r="A132" s="84" t="s">
        <v>386</v>
      </c>
      <c r="B132" s="86" t="s">
        <v>405</v>
      </c>
      <c r="C132" s="66">
        <v>2007192</v>
      </c>
      <c r="D132" s="66"/>
      <c r="E132" s="72">
        <f t="shared" si="13"/>
        <v>2007192</v>
      </c>
      <c r="F132" s="66">
        <v>2007192</v>
      </c>
      <c r="G132" s="66"/>
      <c r="H132" s="72">
        <f t="shared" si="9"/>
        <v>2007192</v>
      </c>
      <c r="I132" s="66">
        <v>2007192</v>
      </c>
      <c r="J132" s="66"/>
      <c r="K132" s="72">
        <f t="shared" si="10"/>
        <v>2007192</v>
      </c>
    </row>
    <row r="133" spans="1:11" s="61" customFormat="1" ht="44.25" customHeight="1">
      <c r="A133" s="84" t="s">
        <v>387</v>
      </c>
      <c r="B133" s="86" t="s">
        <v>406</v>
      </c>
      <c r="C133" s="66">
        <v>2007192</v>
      </c>
      <c r="D133" s="66"/>
      <c r="E133" s="72">
        <f t="shared" si="13"/>
        <v>2007192</v>
      </c>
      <c r="F133" s="66">
        <v>2007192</v>
      </c>
      <c r="G133" s="66"/>
      <c r="H133" s="72">
        <f t="shared" si="9"/>
        <v>2007192</v>
      </c>
      <c r="I133" s="66">
        <v>2007192</v>
      </c>
      <c r="J133" s="66"/>
      <c r="K133" s="72">
        <f t="shared" si="10"/>
        <v>2007192</v>
      </c>
    </row>
    <row r="134" spans="1:11" s="61" customFormat="1" ht="44.25" customHeight="1">
      <c r="A134" s="84" t="s">
        <v>551</v>
      </c>
      <c r="B134" s="108" t="s">
        <v>557</v>
      </c>
      <c r="C134" s="66">
        <v>248578</v>
      </c>
      <c r="D134" s="66"/>
      <c r="E134" s="72">
        <f t="shared" si="13"/>
        <v>248578</v>
      </c>
      <c r="F134" s="66"/>
      <c r="G134" s="66"/>
      <c r="H134" s="72"/>
      <c r="I134" s="66"/>
      <c r="J134" s="66"/>
      <c r="K134" s="72"/>
    </row>
    <row r="135" spans="1:11" s="61" customFormat="1" ht="44.25" customHeight="1">
      <c r="A135" s="84" t="s">
        <v>550</v>
      </c>
      <c r="B135" s="108" t="s">
        <v>556</v>
      </c>
      <c r="C135" s="66">
        <v>248578</v>
      </c>
      <c r="D135" s="66"/>
      <c r="E135" s="72">
        <f t="shared" si="13"/>
        <v>248578</v>
      </c>
      <c r="F135" s="66"/>
      <c r="G135" s="66"/>
      <c r="H135" s="72"/>
      <c r="I135" s="66"/>
      <c r="J135" s="66"/>
      <c r="K135" s="72"/>
    </row>
    <row r="136" spans="1:11" s="61" customFormat="1" ht="27.75" customHeight="1">
      <c r="A136" s="84" t="s">
        <v>388</v>
      </c>
      <c r="B136" s="80" t="s">
        <v>407</v>
      </c>
      <c r="C136" s="66">
        <v>1213184</v>
      </c>
      <c r="D136" s="66">
        <v>120087</v>
      </c>
      <c r="E136" s="72">
        <f t="shared" si="13"/>
        <v>1333271</v>
      </c>
      <c r="F136" s="66">
        <v>1223956</v>
      </c>
      <c r="G136" s="66"/>
      <c r="H136" s="72">
        <f t="shared" si="9"/>
        <v>1223956</v>
      </c>
      <c r="I136" s="66">
        <v>1271249</v>
      </c>
      <c r="J136" s="66"/>
      <c r="K136" s="72">
        <f t="shared" si="10"/>
        <v>1271249</v>
      </c>
    </row>
    <row r="137" spans="1:11" s="61" customFormat="1" ht="32.25" customHeight="1">
      <c r="A137" s="84" t="s">
        <v>389</v>
      </c>
      <c r="B137" s="80" t="s">
        <v>408</v>
      </c>
      <c r="C137" s="66">
        <v>1213184</v>
      </c>
      <c r="D137" s="66">
        <v>120087</v>
      </c>
      <c r="E137" s="72">
        <f t="shared" si="13"/>
        <v>1333271</v>
      </c>
      <c r="F137" s="66">
        <v>1223956</v>
      </c>
      <c r="G137" s="66"/>
      <c r="H137" s="72">
        <f t="shared" si="9"/>
        <v>1223956</v>
      </c>
      <c r="I137" s="66">
        <v>1271249</v>
      </c>
      <c r="J137" s="66"/>
      <c r="K137" s="72">
        <f t="shared" si="10"/>
        <v>1271249</v>
      </c>
    </row>
    <row r="138" spans="1:11" s="61" customFormat="1" ht="39" customHeight="1">
      <c r="A138" s="84" t="s">
        <v>390</v>
      </c>
      <c r="B138" s="80" t="s">
        <v>409</v>
      </c>
      <c r="C138" s="66">
        <v>6640</v>
      </c>
      <c r="D138" s="66"/>
      <c r="E138" s="72">
        <f t="shared" si="13"/>
        <v>6640</v>
      </c>
      <c r="F138" s="66">
        <v>6640</v>
      </c>
      <c r="G138" s="66"/>
      <c r="H138" s="72">
        <f t="shared" si="9"/>
        <v>6640</v>
      </c>
      <c r="I138" s="66">
        <v>83362</v>
      </c>
      <c r="J138" s="66"/>
      <c r="K138" s="72">
        <f t="shared" si="10"/>
        <v>83362</v>
      </c>
    </row>
    <row r="139" spans="1:11" s="61" customFormat="1" ht="37.5" customHeight="1">
      <c r="A139" s="84" t="s">
        <v>391</v>
      </c>
      <c r="B139" s="80" t="s">
        <v>410</v>
      </c>
      <c r="C139" s="66">
        <v>6640</v>
      </c>
      <c r="D139" s="66"/>
      <c r="E139" s="72">
        <f t="shared" si="13"/>
        <v>6640</v>
      </c>
      <c r="F139" s="66">
        <v>6640</v>
      </c>
      <c r="G139" s="66"/>
      <c r="H139" s="72">
        <f t="shared" si="9"/>
        <v>6640</v>
      </c>
      <c r="I139" s="66">
        <v>83362</v>
      </c>
      <c r="J139" s="66"/>
      <c r="K139" s="72">
        <f t="shared" si="10"/>
        <v>83362</v>
      </c>
    </row>
    <row r="140" spans="1:11" s="61" customFormat="1" ht="34.5" customHeight="1">
      <c r="A140" s="84" t="s">
        <v>392</v>
      </c>
      <c r="B140" s="80" t="s">
        <v>411</v>
      </c>
      <c r="C140" s="66">
        <v>90020.65</v>
      </c>
      <c r="D140" s="66"/>
      <c r="E140" s="72">
        <f t="shared" si="13"/>
        <v>90020.65</v>
      </c>
      <c r="F140" s="66">
        <v>93621.5</v>
      </c>
      <c r="G140" s="66"/>
      <c r="H140" s="72">
        <f t="shared" si="9"/>
        <v>93621.5</v>
      </c>
      <c r="I140" s="66">
        <v>97366.399999999994</v>
      </c>
      <c r="J140" s="66"/>
      <c r="K140" s="72">
        <f t="shared" si="10"/>
        <v>97366.399999999994</v>
      </c>
    </row>
    <row r="141" spans="1:11" s="61" customFormat="1" ht="32.25" customHeight="1">
      <c r="A141" s="84" t="s">
        <v>393</v>
      </c>
      <c r="B141" s="80" t="s">
        <v>412</v>
      </c>
      <c r="C141" s="66">
        <v>90020.65</v>
      </c>
      <c r="D141" s="66"/>
      <c r="E141" s="72">
        <f t="shared" si="13"/>
        <v>90020.65</v>
      </c>
      <c r="F141" s="66">
        <v>93621.5</v>
      </c>
      <c r="G141" s="66"/>
      <c r="H141" s="72">
        <f t="shared" si="9"/>
        <v>93621.5</v>
      </c>
      <c r="I141" s="66">
        <v>97366.399999999994</v>
      </c>
      <c r="J141" s="66"/>
      <c r="K141" s="72">
        <f t="shared" si="10"/>
        <v>97366.399999999994</v>
      </c>
    </row>
    <row r="142" spans="1:11" s="61" customFormat="1" ht="23.25" customHeight="1">
      <c r="A142" s="90" t="s">
        <v>394</v>
      </c>
      <c r="B142" s="91" t="s">
        <v>413</v>
      </c>
      <c r="C142" s="92">
        <f>SUM(C143+C147)</f>
        <v>14238394</v>
      </c>
      <c r="D142" s="92">
        <f>SUM(D145+D147)</f>
        <v>3451267</v>
      </c>
      <c r="E142" s="72">
        <f t="shared" si="13"/>
        <v>17689661</v>
      </c>
      <c r="F142" s="92">
        <f>SUM(F143+F147)</f>
        <v>14241986</v>
      </c>
      <c r="G142" s="92">
        <f>SUM(G147)</f>
        <v>10233720</v>
      </c>
      <c r="H142" s="93">
        <f t="shared" si="9"/>
        <v>24475706</v>
      </c>
      <c r="I142" s="92">
        <f>SUM(I143+I147)</f>
        <v>14257749</v>
      </c>
      <c r="J142" s="92">
        <f>SUM(J147)</f>
        <v>10233720</v>
      </c>
      <c r="K142" s="93">
        <f t="shared" si="10"/>
        <v>24491469</v>
      </c>
    </row>
    <row r="143" spans="1:11" s="61" customFormat="1" ht="37.5" customHeight="1">
      <c r="A143" s="84" t="s">
        <v>395</v>
      </c>
      <c r="B143" s="80" t="s">
        <v>414</v>
      </c>
      <c r="C143" s="66">
        <v>13834000</v>
      </c>
      <c r="D143" s="66"/>
      <c r="E143" s="72">
        <f t="shared" si="13"/>
        <v>13834000</v>
      </c>
      <c r="F143" s="66">
        <v>13834000</v>
      </c>
      <c r="G143" s="66"/>
      <c r="H143" s="72">
        <f t="shared" si="9"/>
        <v>13834000</v>
      </c>
      <c r="I143" s="66">
        <v>13834000</v>
      </c>
      <c r="J143" s="66"/>
      <c r="K143" s="72">
        <f t="shared" si="10"/>
        <v>13834000</v>
      </c>
    </row>
    <row r="144" spans="1:11" s="61" customFormat="1" ht="36.75" customHeight="1">
      <c r="A144" s="84" t="s">
        <v>396</v>
      </c>
      <c r="B144" s="80" t="s">
        <v>415</v>
      </c>
      <c r="C144" s="66">
        <v>13834000</v>
      </c>
      <c r="D144" s="66"/>
      <c r="E144" s="72">
        <f t="shared" si="13"/>
        <v>13834000</v>
      </c>
      <c r="F144" s="66">
        <v>13834000</v>
      </c>
      <c r="G144" s="66"/>
      <c r="H144" s="72">
        <f t="shared" si="9"/>
        <v>13834000</v>
      </c>
      <c r="I144" s="66">
        <v>13834000</v>
      </c>
      <c r="J144" s="66"/>
      <c r="K144" s="72">
        <f t="shared" si="10"/>
        <v>13834000</v>
      </c>
    </row>
    <row r="145" spans="1:11" s="61" customFormat="1" ht="50.25" customHeight="1">
      <c r="A145" s="84" t="s">
        <v>612</v>
      </c>
      <c r="B145" s="80" t="s">
        <v>614</v>
      </c>
      <c r="C145" s="66"/>
      <c r="D145" s="66">
        <v>3411240</v>
      </c>
      <c r="E145" s="72">
        <f t="shared" si="13"/>
        <v>3411240</v>
      </c>
      <c r="F145" s="66"/>
      <c r="G145" s="66"/>
      <c r="H145" s="72"/>
      <c r="I145" s="66"/>
      <c r="J145" s="66"/>
      <c r="K145" s="72"/>
    </row>
    <row r="146" spans="1:11" s="61" customFormat="1" ht="57" customHeight="1">
      <c r="A146" s="84" t="s">
        <v>611</v>
      </c>
      <c r="B146" s="80" t="s">
        <v>613</v>
      </c>
      <c r="C146" s="66"/>
      <c r="D146" s="66">
        <v>3411240</v>
      </c>
      <c r="E146" s="72">
        <f t="shared" si="13"/>
        <v>3411240</v>
      </c>
      <c r="F146" s="66"/>
      <c r="G146" s="66"/>
      <c r="H146" s="72"/>
      <c r="I146" s="66"/>
      <c r="J146" s="66"/>
      <c r="K146" s="72"/>
    </row>
    <row r="147" spans="1:11" s="61" customFormat="1" ht="18" customHeight="1">
      <c r="A147" s="84" t="s">
        <v>397</v>
      </c>
      <c r="B147" s="86" t="s">
        <v>416</v>
      </c>
      <c r="C147" s="66">
        <v>404394</v>
      </c>
      <c r="D147" s="66">
        <v>40027</v>
      </c>
      <c r="E147" s="72">
        <f t="shared" si="13"/>
        <v>444421</v>
      </c>
      <c r="F147" s="66">
        <v>407986</v>
      </c>
      <c r="G147" s="66">
        <v>10233720</v>
      </c>
      <c r="H147" s="72">
        <f t="shared" si="9"/>
        <v>10641706</v>
      </c>
      <c r="I147" s="66">
        <v>423749</v>
      </c>
      <c r="J147" s="66">
        <v>10233720</v>
      </c>
      <c r="K147" s="72">
        <f t="shared" si="10"/>
        <v>10657469</v>
      </c>
    </row>
    <row r="148" spans="1:11" s="61" customFormat="1" ht="28.5" customHeight="1">
      <c r="A148" s="84" t="s">
        <v>398</v>
      </c>
      <c r="B148" s="86" t="s">
        <v>417</v>
      </c>
      <c r="C148" s="66">
        <v>404394</v>
      </c>
      <c r="D148" s="66">
        <v>40027</v>
      </c>
      <c r="E148" s="72">
        <f t="shared" si="13"/>
        <v>444421</v>
      </c>
      <c r="F148" s="66">
        <v>407986</v>
      </c>
      <c r="G148" s="66">
        <v>10233720</v>
      </c>
      <c r="H148" s="72">
        <f t="shared" si="9"/>
        <v>10641706</v>
      </c>
      <c r="I148" s="66">
        <v>423749</v>
      </c>
      <c r="J148" s="66">
        <v>10233720</v>
      </c>
      <c r="K148" s="72">
        <f t="shared" si="10"/>
        <v>10657469</v>
      </c>
    </row>
    <row r="149" spans="1:11" s="61" customFormat="1" ht="28.5" customHeight="1">
      <c r="A149" s="84" t="s">
        <v>554</v>
      </c>
      <c r="B149" s="108" t="s">
        <v>562</v>
      </c>
      <c r="C149" s="66">
        <v>75000</v>
      </c>
      <c r="D149" s="66"/>
      <c r="E149" s="72">
        <f t="shared" si="13"/>
        <v>75000</v>
      </c>
      <c r="F149" s="66"/>
      <c r="G149" s="66"/>
      <c r="H149" s="72"/>
      <c r="I149" s="66"/>
      <c r="J149" s="66"/>
      <c r="K149" s="72"/>
    </row>
    <row r="150" spans="1:11" s="61" customFormat="1" ht="28.5" customHeight="1">
      <c r="A150" s="84" t="s">
        <v>553</v>
      </c>
      <c r="B150" s="108" t="s">
        <v>555</v>
      </c>
      <c r="C150" s="66">
        <v>75000</v>
      </c>
      <c r="D150" s="66"/>
      <c r="E150" s="72">
        <f t="shared" si="13"/>
        <v>75000</v>
      </c>
      <c r="F150" s="66"/>
      <c r="G150" s="66"/>
      <c r="H150" s="72"/>
      <c r="I150" s="66"/>
      <c r="J150" s="66"/>
      <c r="K150" s="72"/>
    </row>
    <row r="151" spans="1:11" s="61" customFormat="1" ht="28.5" customHeight="1">
      <c r="A151" s="84" t="s">
        <v>552</v>
      </c>
      <c r="B151" s="86" t="s">
        <v>555</v>
      </c>
      <c r="C151" s="66">
        <v>75000</v>
      </c>
      <c r="D151" s="66"/>
      <c r="E151" s="72">
        <f t="shared" si="13"/>
        <v>75000</v>
      </c>
      <c r="F151" s="66"/>
      <c r="G151" s="66"/>
      <c r="H151" s="72"/>
      <c r="I151" s="66"/>
      <c r="J151" s="66"/>
      <c r="K151" s="72"/>
    </row>
    <row r="152" spans="1:11" s="61" customFormat="1" ht="18" customHeight="1">
      <c r="A152" s="87"/>
      <c r="B152" s="94" t="s">
        <v>399</v>
      </c>
      <c r="C152" s="88">
        <f>SUM(C9+C99)</f>
        <v>318846235.75999999</v>
      </c>
      <c r="D152" s="88">
        <f>SUM(D9+D99)</f>
        <v>3715274</v>
      </c>
      <c r="E152" s="72">
        <f t="shared" si="13"/>
        <v>322561509.75999999</v>
      </c>
      <c r="F152" s="88">
        <f>SUM(F9+F100)</f>
        <v>288979803.17000002</v>
      </c>
      <c r="G152" s="88">
        <f t="shared" ref="G152:J152" si="16">SUM(G99)</f>
        <v>21222720</v>
      </c>
      <c r="H152" s="89">
        <f t="shared" si="9"/>
        <v>310202523.17000002</v>
      </c>
      <c r="I152" s="88">
        <f>SUM(I9+I99)</f>
        <v>297807655.56</v>
      </c>
      <c r="J152" s="88">
        <f t="shared" si="16"/>
        <v>10233720</v>
      </c>
      <c r="K152" s="89">
        <f t="shared" si="10"/>
        <v>308041375.56</v>
      </c>
    </row>
    <row r="153" spans="1:11" s="61" customFormat="1" ht="15.75" customHeight="1">
      <c r="A153" s="84"/>
      <c r="B153" s="65"/>
      <c r="C153" s="66"/>
      <c r="D153" s="66"/>
      <c r="E153" s="66"/>
      <c r="F153" s="66"/>
      <c r="G153" s="66"/>
      <c r="H153" s="66"/>
      <c r="I153" s="66"/>
      <c r="J153" s="66"/>
      <c r="K153" s="66"/>
    </row>
    <row r="154" spans="1:11" ht="18" customHeight="1">
      <c r="A154" s="85"/>
      <c r="B154" s="65"/>
      <c r="C154" s="66"/>
      <c r="D154" s="66"/>
      <c r="E154" s="66"/>
      <c r="F154" s="66"/>
      <c r="G154" s="66"/>
      <c r="H154" s="66"/>
      <c r="I154" s="66"/>
      <c r="J154" s="66"/>
      <c r="K154" s="66"/>
    </row>
    <row r="155" spans="1:11" ht="20.25">
      <c r="A155" s="82"/>
      <c r="B155" s="83"/>
      <c r="C155" s="66"/>
      <c r="D155" s="66"/>
      <c r="E155" s="66"/>
      <c r="F155" s="66"/>
      <c r="G155" s="66"/>
      <c r="H155" s="66"/>
      <c r="I155" s="66"/>
      <c r="J155" s="66"/>
      <c r="K155" s="66"/>
    </row>
    <row r="156" spans="1:11" ht="20.25">
      <c r="A156" s="82"/>
      <c r="B156" s="83"/>
      <c r="C156" s="66"/>
      <c r="D156" s="66"/>
      <c r="E156" s="66"/>
      <c r="F156" s="66"/>
      <c r="G156" s="66"/>
      <c r="H156" s="66"/>
      <c r="I156" s="66"/>
      <c r="J156" s="66"/>
      <c r="K156" s="66"/>
    </row>
    <row r="157" spans="1:11">
      <c r="A157" s="113"/>
      <c r="B157" s="114"/>
      <c r="C157" s="66"/>
      <c r="D157" s="66"/>
      <c r="E157" s="66"/>
      <c r="F157" s="66"/>
      <c r="G157" s="66"/>
      <c r="H157" s="66"/>
      <c r="I157" s="66"/>
      <c r="J157" s="66"/>
      <c r="K157" s="66"/>
    </row>
    <row r="161" spans="2:11">
      <c r="B161" s="62"/>
      <c r="F161" s="60"/>
      <c r="G161" s="60"/>
      <c r="H161" s="60"/>
      <c r="I161" s="60"/>
      <c r="J161" s="60"/>
      <c r="K161" s="60"/>
    </row>
    <row r="165" spans="2:11">
      <c r="B165" s="63"/>
      <c r="C165" s="59"/>
      <c r="D165" s="59"/>
      <c r="E165" s="59"/>
    </row>
    <row r="166" spans="2:11">
      <c r="B166" s="63"/>
      <c r="C166" s="59"/>
      <c r="D166" s="59"/>
      <c r="E166" s="59"/>
    </row>
  </sheetData>
  <autoFilter ref="A4:K157"/>
  <sortState ref="A266:L277">
    <sortCondition ref="A266:A277"/>
  </sortState>
  <mergeCells count="4">
    <mergeCell ref="A157:B157"/>
    <mergeCell ref="A3:K3"/>
    <mergeCell ref="A2:K2"/>
    <mergeCell ref="I1:K1"/>
  </mergeCells>
  <pageMargins left="0.55118110236220474" right="0.27559055118110237" top="0.31496062992125984" bottom="0.15748031496062992" header="0.15748031496062992" footer="0.15748031496062992"/>
  <pageSetup paperSize="9" scale="60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>
      <c r="B1" s="18" t="s">
        <v>0</v>
      </c>
      <c r="C1" s="18" t="s">
        <v>91</v>
      </c>
      <c r="D1" s="18" t="s">
        <v>92</v>
      </c>
    </row>
    <row r="2" spans="1:11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>
      <c r="I204" s="19">
        <v>26344659870.249996</v>
      </c>
      <c r="J204" s="19">
        <v>20120909484.07</v>
      </c>
      <c r="K204" s="19">
        <v>18923646849.309998</v>
      </c>
    </row>
    <row r="206" spans="7:11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>
      <c r="A1" s="118" t="s">
        <v>313</v>
      </c>
      <c r="B1" s="118"/>
      <c r="C1" s="118"/>
      <c r="D1" s="118"/>
      <c r="E1" s="118"/>
      <c r="F1" s="118"/>
      <c r="G1" s="118"/>
      <c r="H1" s="118"/>
      <c r="I1" s="118"/>
    </row>
    <row r="2" spans="1:9" ht="61.5" customHeight="1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>
      <c r="A3" s="119" t="s">
        <v>279</v>
      </c>
      <c r="B3" s="119"/>
      <c r="C3" s="119"/>
      <c r="D3" s="119"/>
      <c r="E3" s="119"/>
      <c r="F3" s="119"/>
      <c r="G3" s="119"/>
      <c r="H3" s="119"/>
      <c r="I3" s="119"/>
    </row>
    <row r="4" spans="1:9" ht="42" hidden="1" customHeight="1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>
      <c r="A6" s="119" t="s">
        <v>280</v>
      </c>
      <c r="B6" s="119"/>
      <c r="C6" s="119"/>
      <c r="D6" s="119"/>
      <c r="E6" s="119"/>
      <c r="F6" s="119"/>
      <c r="G6" s="119"/>
      <c r="H6" s="119"/>
      <c r="I6" s="119"/>
    </row>
    <row r="7" spans="1:9" ht="38.25" hidden="1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>
      <c r="A8" s="119" t="s">
        <v>281</v>
      </c>
      <c r="B8" s="119"/>
      <c r="C8" s="119"/>
      <c r="D8" s="119"/>
      <c r="E8" s="119"/>
      <c r="F8" s="119"/>
      <c r="G8" s="119"/>
      <c r="H8" s="119"/>
      <c r="I8" s="119"/>
    </row>
    <row r="9" spans="1:9" ht="38.25" hidden="1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>
      <c r="A11" s="119" t="s">
        <v>282</v>
      </c>
      <c r="B11" s="119"/>
      <c r="C11" s="119"/>
      <c r="D11" s="119"/>
      <c r="E11" s="119"/>
      <c r="F11" s="119"/>
      <c r="G11" s="119"/>
      <c r="H11" s="119"/>
      <c r="I11" s="119"/>
    </row>
    <row r="12" spans="1:9" ht="47.25" customHeight="1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51" hidden="1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>
      <c r="A24" s="119" t="s">
        <v>283</v>
      </c>
      <c r="B24" s="119"/>
      <c r="C24" s="119"/>
      <c r="D24" s="119"/>
      <c r="E24" s="119"/>
      <c r="F24" s="119"/>
      <c r="G24" s="119"/>
      <c r="H24" s="119"/>
      <c r="I24" s="119"/>
    </row>
    <row r="25" spans="1:9" ht="43.5" hidden="1" customHeight="1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>
      <c r="A29" s="119" t="s">
        <v>284</v>
      </c>
      <c r="B29" s="119"/>
      <c r="C29" s="119"/>
      <c r="D29" s="119"/>
      <c r="E29" s="119"/>
      <c r="F29" s="119"/>
      <c r="G29" s="119"/>
      <c r="H29" s="119"/>
      <c r="I29" s="119"/>
    </row>
    <row r="30" spans="1:9" ht="47.25" hidden="1" customHeight="1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>
      <c r="A37" s="119" t="s">
        <v>285</v>
      </c>
      <c r="B37" s="119"/>
      <c r="C37" s="119"/>
      <c r="D37" s="119"/>
      <c r="E37" s="119"/>
      <c r="F37" s="119"/>
      <c r="G37" s="119"/>
      <c r="H37" s="119"/>
      <c r="I37" s="119"/>
    </row>
    <row r="38" spans="1:9" ht="43.5" hidden="1" customHeight="1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>
      <c r="A46" s="119" t="s">
        <v>286</v>
      </c>
      <c r="B46" s="119"/>
      <c r="C46" s="119"/>
      <c r="D46" s="119"/>
      <c r="E46" s="119"/>
      <c r="F46" s="119"/>
      <c r="G46" s="119"/>
      <c r="H46" s="119"/>
      <c r="I46" s="119"/>
    </row>
    <row r="47" spans="1:9" ht="38.25" hidden="1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51" hidden="1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>
      <c r="A49" s="119" t="s">
        <v>287</v>
      </c>
      <c r="B49" s="119"/>
      <c r="C49" s="119"/>
      <c r="D49" s="119"/>
      <c r="E49" s="119"/>
      <c r="F49" s="119"/>
      <c r="G49" s="119"/>
      <c r="H49" s="119"/>
      <c r="I49" s="119"/>
    </row>
    <row r="50" spans="1:9" ht="44.25" hidden="1" customHeight="1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>
      <c r="A56" s="119" t="s">
        <v>288</v>
      </c>
      <c r="B56" s="119"/>
      <c r="C56" s="119"/>
      <c r="D56" s="119"/>
      <c r="E56" s="119"/>
      <c r="F56" s="119"/>
      <c r="G56" s="119"/>
      <c r="H56" s="119"/>
      <c r="I56" s="119"/>
    </row>
    <row r="57" spans="1:9" ht="42.75" hidden="1" customHeight="1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>
      <c r="A62" s="119" t="s">
        <v>289</v>
      </c>
      <c r="B62" s="119"/>
      <c r="C62" s="119"/>
      <c r="D62" s="119"/>
      <c r="E62" s="119"/>
      <c r="F62" s="119"/>
      <c r="G62" s="119"/>
      <c r="H62" s="119"/>
      <c r="I62" s="119"/>
    </row>
    <row r="63" spans="1:9" ht="63.75" hidden="1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>
      <c r="A65" s="119" t="s">
        <v>290</v>
      </c>
      <c r="B65" s="119"/>
      <c r="C65" s="119"/>
      <c r="D65" s="119"/>
      <c r="E65" s="119"/>
      <c r="F65" s="119"/>
      <c r="G65" s="119"/>
      <c r="H65" s="119"/>
      <c r="I65" s="119"/>
    </row>
    <row r="66" spans="1:9" ht="40.5" hidden="1" customHeight="1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>
      <c r="A68" s="120" t="s">
        <v>314</v>
      </c>
      <c r="B68" s="120"/>
      <c r="C68" s="120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>
      <c r="A69" s="121" t="s">
        <v>315</v>
      </c>
      <c r="B69" s="121"/>
      <c r="C69" s="121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>
      <c r="B70" s="52" t="s">
        <v>304</v>
      </c>
      <c r="I70" s="50"/>
    </row>
    <row r="71" spans="1:9" ht="23.25" hidden="1" customHeight="1">
      <c r="B71" s="52" t="s">
        <v>310</v>
      </c>
    </row>
    <row r="72" spans="1:9" ht="23.25" hidden="1" customHeight="1">
      <c r="B72" s="53" t="s">
        <v>305</v>
      </c>
    </row>
    <row r="73" spans="1:9" ht="23.25" hidden="1" customHeight="1">
      <c r="B73" s="53" t="s">
        <v>306</v>
      </c>
    </row>
    <row r="74" spans="1:9" ht="23.25" hidden="1" customHeight="1">
      <c r="B74" s="52" t="s">
        <v>311</v>
      </c>
    </row>
    <row r="75" spans="1:9" ht="23.25" hidden="1" customHeight="1">
      <c r="B75" s="53" t="s">
        <v>312</v>
      </c>
    </row>
    <row r="76" spans="1:9" ht="18.75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2020-02-10T06:13:09Z</cp:lastPrinted>
  <dcterms:created xsi:type="dcterms:W3CDTF">2018-12-25T15:55:39Z</dcterms:created>
  <dcterms:modified xsi:type="dcterms:W3CDTF">2020-08-13T07:45:48Z</dcterms:modified>
</cp:coreProperties>
</file>